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000" sheetId="1" r:id="rId1"/>
    <sheet name="001" sheetId="2" r:id="rId2"/>
    <sheet name="201" sheetId="3" r:id="rId3"/>
    <sheet name="SO 901" sheetId="4" r:id="rId4"/>
  </sheets>
  <definedNames/>
  <calcPr/>
  <webPublishing/>
</workbook>
</file>

<file path=xl/sharedStrings.xml><?xml version="1.0" encoding="utf-8"?>
<sst xmlns="http://schemas.openxmlformats.org/spreadsheetml/2006/main" count="1582" uniqueCount="556">
  <si>
    <t>ASPE10</t>
  </si>
  <si>
    <t>S</t>
  </si>
  <si>
    <t>Firma: ÚDRŽBA SILNIC Královéhradeckého kraje a.s.</t>
  </si>
  <si>
    <t>Soupis prací objektu</t>
  </si>
  <si>
    <t xml:space="preserve">Stavba: </t>
  </si>
  <si>
    <t>329 04</t>
  </si>
  <si>
    <t>Most ev. č. 3262-3 Skřivany</t>
  </si>
  <si>
    <t>O</t>
  </si>
  <si>
    <t>Rozpočet:</t>
  </si>
  <si>
    <t>0,00</t>
  </si>
  <si>
    <t>15,00</t>
  </si>
  <si>
    <t>21,00</t>
  </si>
  <si>
    <t>3</t>
  </si>
  <si>
    <t>2</t>
  </si>
  <si>
    <t>000</t>
  </si>
  <si>
    <t>Přípravné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</si>
  <si>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</si>
  <si>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</si>
  <si>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</si>
  <si>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</si>
  <si>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</si>
  <si>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</si>
  <si>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</si>
  <si>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</si>
  <si>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</si>
  <si>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</si>
  <si>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</si>
  <si>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</si>
  <si>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</si>
  <si>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</si>
  <si>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</si>
  <si>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</si>
  <si>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</si>
  <si>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</si>
  <si>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</si>
  <si>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</si>
  <si>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</si>
  <si>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POMOC PRÁCE ZŘÍZ NEBO ZAJIŠŤ OCHRANU INŽENÝRSKÝCH SÍTÍ</t>
  </si>
  <si>
    <t>KPL</t>
  </si>
  <si>
    <t>PP</t>
  </si>
  <si>
    <t>dočasné přeložení kabelu  
  snesení kabelu ze stožárů  
  včetně vyvěšení přes vodní tok  
  ochrana kabelu  
  navrácení kabelu</t>
  </si>
  <si>
    <t>VV</t>
  </si>
  <si>
    <t>sdělovací vedení podél komunikace 1=1,000 [A]</t>
  </si>
  <si>
    <t>TS</t>
  </si>
  <si>
    <t>zahrnuje veškeré náklady spojené s objednatelem požadovanými zařízeními</t>
  </si>
  <si>
    <t>práce spojené s elektrickým vedením VN  
  dočasné vypnutí během demontáže NK</t>
  </si>
  <si>
    <t>1=1,000 [A]</t>
  </si>
  <si>
    <t>02910</t>
  </si>
  <si>
    <t/>
  </si>
  <si>
    <t>OSTATNÍ POŽADAVKY - ZEMĚMĚŘIČSKÁ MĚŘENÍ</t>
  </si>
  <si>
    <t>geodetické prace pro vyhotoveni DSPS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</si>
  <si>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</si>
  <si>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</si>
  <si>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</si>
  <si>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Veškerá nutná zaměření nutná k realizaci díla (např. zaměření stavby před výstavbou, vytyčení stavby a obvodu staveniště apod.) a k uvedení stavby do užívání a řádnému předání dokončeného díla.  
vytyčení stavby (3x tištěná, 1xCD), zřízení vytyčovací sítě stavby.</t>
  </si>
  <si>
    <t>zahrnuje veškeré náklady spojené s objednatelem požadovanými pracemi</t>
  </si>
  <si>
    <t>02940</t>
  </si>
  <si>
    <t>OSTATNÍ POŽADAVKY - VYPRACOVÁNÍ DOKUMENTACE</t>
  </si>
  <si>
    <t>RDS</t>
  </si>
  <si>
    <t>02944</t>
  </si>
  <si>
    <t>OSTAT POŽADAVKY - DOKUMENTACE SKUTEČ PROVEDENÍ V DIGIT FORMĚ</t>
  </si>
  <si>
    <t>6× tisk, 1×elektronická verze</t>
  </si>
  <si>
    <t>7</t>
  </si>
  <si>
    <t>02946</t>
  </si>
  <si>
    <t>OSTAT POŽADAVKY - FOTODOKUMENTACE</t>
  </si>
  <si>
    <t>Fotodokumentace stavby  
- 1x měsíčně sada barevných fotografií v tištěné i elektronické formě  
- 3x závěřečná fotodokumentace v albu s popisem v tištěné i elektronické formě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</si>
  <si>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</si>
  <si>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</si>
  <si>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</si>
  <si>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INFORMACNÍ TABULE</t>
  </si>
  <si>
    <t>KUS</t>
  </si>
  <si>
    <t>Náklady na zřízení informačních tabulí s údaji o stavbě s textem dle vzoru objednatele, včetně ukotvení. Po ukončení stavby odstranění.</t>
  </si>
  <si>
    <t>položka zahrnuje:  
- dodání a osazení informacních tabulí v predepsaném provedení a množství s obsahem predepsaným zadavatelem  
- veškeré nosné a upevnovací konstrukce  
- základové konstrukce vcetne nutných zemních prací  
- demontáž a odvoz po skoncení platnosti  
- prípadne nutné opravy poškozených cátí behem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</si>
  <si>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</si>
  <si>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</si>
  <si>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
Pevná cena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</si>
  <si>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</si>
  <si>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</si>
  <si>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</si>
  <si>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</si>
  <si>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</si>
  <si>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201-o1 40,000=40,000 [A] 
201-o2 50,00=50,000 [B] 
Celkové množství 90.000000=90,000 [C]</t>
  </si>
  <si>
    <t>odstranění křovin a stromů do průměru 100 mm  
doprava dřevin bez ohledu na vzdálenost  
spálení na hromadách nebo štěpkování</t>
  </si>
  <si>
    <t>11</t>
  </si>
  <si>
    <t>11202</t>
  </si>
  <si>
    <t>KÁCENÍ STROMU D KMENE DO 0,9M S ODSTRANENÍM PAREZU</t>
  </si>
  <si>
    <t>201-o1 3=3,000 [A]</t>
  </si>
  <si>
    <t>Kácení stromu se merí v [ks] poražených stromu (prumer stromu se merí ve výšce 1,3m nad terénem) a zahrnuje zejména:  
- poražení stromu a osekání vetví  
- spálení vetví na hromadách nebo štepkování  
- dopravu a uložení kmenu, prípadné další práce s nimi dle pokynu zadávací dokumentace  
Odstranení parezu se merí v [ks] vytrhaných nebo vykopaných parezu a zahrnuje zejména:  
- vytrhání nebo vykopání parezu  
- veškeré zemní práce spojené s odstranením parezu  
- dopravu a uložení parezu, prípadne další práce s nimi dle pokynu zadávací dokumentace  
- zásyp jam po parezech</t>
  </si>
  <si>
    <t>12</t>
  </si>
  <si>
    <t>11203</t>
  </si>
  <si>
    <t>KÁCENÍ STROMU D KMENE PRES 0,9M S ODSTRAN PAREZU</t>
  </si>
  <si>
    <t>001</t>
  </si>
  <si>
    <t>Demolice mostu ev.č.3262-3</t>
  </si>
  <si>
    <t>015120</t>
  </si>
  <si>
    <t>POPLATKY ZA LIKVIDACI ODPADŮ NEKONTAMINOVANÝCH - 17 01 02  STAVEBNÍ A DEMOLIČNÍ SUŤ (CIHLY)</t>
  </si>
  <si>
    <t>T</t>
  </si>
  <si>
    <t>odpad z kamenných opěr stávajícího mostu</t>
  </si>
  <si>
    <t>51.100000 (96613)*2,6=132,860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</si>
  <si>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</si>
  <si>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113728</t>
  </si>
  <si>
    <t>FRÉZOVÁNÍ ZPEVNĚNÝCH PLOCH ASFALTOVÝCH, ODVOZ DO 20KM</t>
  </si>
  <si>
    <t>M3</t>
  </si>
  <si>
    <t>zhotovitel v ceně zohlední skutečné náklady na dopravu na místo uložení - na skládku zhoitovitele</t>
  </si>
  <si>
    <t>o1 27,00*5,50*0,08=11,880 [A] 
o1-přechod 8,00*4,90*0,20=7,840 [B] 
most 22,00*4,90*0,08=8,624 [C] 
o2-přechod 8,00*5,50*0,20=8,800 [D] 
o2 25,00*6,00*0,08=12,000 [E] 
Celkové množství 49.144000=49,144 [F]</t>
  </si>
  <si>
    <t>Položka zahrnuje veškerou manipulaci s vybouranou sutí a s vybouranými hmotami.</t>
  </si>
  <si>
    <t>Ostatní konstrukce a práce</t>
  </si>
  <si>
    <t>9112A3</t>
  </si>
  <si>
    <t>ZÁBRADLÍ MOSTNÍ S VODOR MADLY - DEMONTÁŽ S PRESUNEM</t>
  </si>
  <si>
    <t>M</t>
  </si>
  <si>
    <t>odkup zhotovitelem</t>
  </si>
  <si>
    <t>na předpolích  
o1 4,00+4,00=8,000 [B] 
o2 4,00+4,00=8,000 [C] 
Celkové množství 16.000000=16,000 [D]</t>
  </si>
  <si>
    <t>položka zahrnuje:  
- demontáž a odstranení zarízení  
- jeho odvoz na predepsané místo</t>
  </si>
  <si>
    <t>9112B3</t>
  </si>
  <si>
    <t>ZÁBRADLÍ MOSTNÍ SE SVISLOU VÝPLNÍ - DEMONTÁŽ S PRESUNEM</t>
  </si>
  <si>
    <t>na mostě 22,00+22,00=44,000 [A]</t>
  </si>
  <si>
    <t>914163</t>
  </si>
  <si>
    <t>DOPRAVNÍ ZNACKY ZÁKLADNÍ VELIKOSTI HLINÍKOVÉ FÓLIE TR 1 - DEMONTÁŽ</t>
  </si>
  <si>
    <t>dopravni značení  
o1 2=2,000 [B] 
o2 2=2,000 [C] 
značky EVZ (ponechat pro zpětnou montáž)  
o1 1=1,000 [E] 
o2 1=1,000 [F] 
Celkové množství 6.000000=6,000 [G]</t>
  </si>
  <si>
    <t>Položka zahrnuje odstranení, demontáž a odklizení materiálu s odvozem na predepsané místo</t>
  </si>
  <si>
    <t>919111</t>
  </si>
  <si>
    <t>ŘEZÁNÍ ASFALTOVÉHO KRYTU VOZOVEK TL DO 50MM</t>
  </si>
  <si>
    <t>zaříznutí konce úpravy  
o1 5,80=5,800 [B] 
o2 6,00=6,000 [C] 
Celkové množství 11.800000=11,800 [D]</t>
  </si>
  <si>
    <t>položka zahrnuje řezání vozovkové vrstvy v předepsané tloušťce, včetně spotřeby vody</t>
  </si>
  <si>
    <t>966138</t>
  </si>
  <si>
    <t>BOURÁNÍ KONSTRUKCÍ Z KAMENE NA MC S ODVOZEM DO 20KM</t>
  </si>
  <si>
    <t>zhotovitel v ceně zohlední skutečné náklady na dopravu na místo uložení</t>
  </si>
  <si>
    <t>opěry  
o1 (4,20+6,20+4,20)*0,50*3,50=25,550 [B] 
o2 (4,20+6,20+4,20)*0,50*3,50=25,550 [C] 
Celkové množství 51.100000=51,100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</si>
  <si>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</si>
  <si>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</si>
  <si>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</si>
  <si>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povinný odkup zhotovitelem</t>
  </si>
  <si>
    <t>nosná konstrukce (odhad) 18=18,000 [A]</t>
  </si>
  <si>
    <t>položka zahrnuje:  
- rozebrání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</si>
  <si>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201</t>
  </si>
  <si>
    <t>Most ev.č. 3262-3</t>
  </si>
  <si>
    <t>015111</t>
  </si>
  <si>
    <t>POPLATKY ZA LIKVIDACI ODPADŮ NEKONTAMINOVANÝCH - 17 05 04  VYTĚŽENÉ ZEMINY A HORNINY -  I. TŘÍDA TĚŽITELNOSTI</t>
  </si>
  <si>
    <t>353,800*2,10=742,980 [A] 
26.400000 (12673)*2,10=55,440 [B] 
Celkové množství 798.420000=798,420 [C]</t>
  </si>
  <si>
    <t>plán údržby  
6× tisk, 1×elektronická verze</t>
  </si>
  <si>
    <t>029412</t>
  </si>
  <si>
    <t>OSTATNÍ POŽADAVKY - VYPRACOVÁNÍ MOSTNÍHO LISTU</t>
  </si>
  <si>
    <t>mostní list  
včetně zápisu do BMS  
6× tisk, 1×elektronická verze</t>
  </si>
  <si>
    <t>02945</t>
  </si>
  <si>
    <t>OSTAT POŽADAVKY - GEOMETRICKÝ PLÁN</t>
  </si>
  <si>
    <t>HM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</si>
  <si>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</si>
  <si>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02950</t>
  </si>
  <si>
    <t>OSTATNÍ POŽADAVKY - POSUDKY, KONTROLY, REVIZNÍ ZPRÁVY</t>
  </si>
  <si>
    <t>výpočet zatížitelnosti dle ČSN 73 6222  
6× tisk, 1×elektronická verze</t>
  </si>
  <si>
    <t>02953</t>
  </si>
  <si>
    <t>OSTATNÍ POŽADAVKY - HLAVNÍ MOSTNÍ PROHLÍDKA</t>
  </si>
  <si>
    <t>včetně zápisu do BMS  
6× tisk, 1×elektronická verze</t>
  </si>
  <si>
    <t>položka zahrnuje :  
- úkony dle ČSN 73 6221  
- provedení hlavní mostní prohlídky oprávněnou fyzickou nebo právnickou osobou  
- vyhotovení záznamu (protokolu), který jednoznačně definuje stav mostu</t>
  </si>
  <si>
    <t>11511</t>
  </si>
  <si>
    <t>CERPÁNÍ VODY DO 500 L/MIN</t>
  </si>
  <si>
    <t>HOD</t>
  </si>
  <si>
    <t>40*8=320,000 [A]</t>
  </si>
  <si>
    <t>Položka cerpání vody na povrchu zahrnuje i potrubí, pohotovost záložní cerpací soupravy a zrízení cerpací jímky. Soucástí položky je také následná demontáž a likvidace techto zarízení</t>
  </si>
  <si>
    <t>12110</t>
  </si>
  <si>
    <t>SEJMUTÍ ORNICE NEBO LESNÍ PUDY</t>
  </si>
  <si>
    <t>o1 (33,00+33,00)*0,15=9,900 [A] 
o2 (35,00+35,00)*0,15=10,500 [B] 
Celkové množství 20.400000=20,400 [C]</t>
  </si>
  <si>
    <t>položka zahrnuje sejmutí ornice bez ohledu na tlouštku vrstvy a její vodorovnou dopravu  
nezahrnuje uložení na trvalou skládku</t>
  </si>
  <si>
    <t>12573</t>
  </si>
  <si>
    <t>VYKOPÁVKY ZE ZEMNÍKU A SKLÁDEK TR. I</t>
  </si>
  <si>
    <t>zpětný zásyp 120.080000 (17511)=120,080 [A] 
ornice 20.400000 (12110)=20,400 [B] 
Celkové množství 140.480000=140,480 [C]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</si>
  <si>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rucní vykopávky, odstranení korenu a napadávek  
- pažení, vzeprení a rozeprení vc. prepažování (vyjma štetových sten)  
- úpravu, ochranu a ocištení dna, základové spáry, sten a svahu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položka nezahrnuje:  
- práce spojené s otvírkou zemníku</t>
  </si>
  <si>
    <t>12673</t>
  </si>
  <si>
    <t>ZRÍZENÍ STUPNU V PODLOŽÍ NÁSYPU TR. I</t>
  </si>
  <si>
    <t>rozšíření před o1 vlevo 27,5*1,20*0,80=26,400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</si>
  <si>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rucní vykopávky, odstranení korenu a napadávek  
- pažení, vzeprení a rozeprení vc. prepažování (vyjma štetových sten)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</si>
  <si>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13173</t>
  </si>
  <si>
    <t>HLOUBENÍ JAM ZAPAŽ I NEPAŽ TR. I</t>
  </si>
  <si>
    <t>na zpětný zásyp</t>
  </si>
  <si>
    <t>zpětný zásyp 120.080000 (17511)=120,080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</si>
  <si>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</si>
  <si>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131738</t>
  </si>
  <si>
    <t>HLOUBENÍ JAM ZAPAŽ I NEPAŽ TŘ. I, ODVOZ DO 20KM</t>
  </si>
  <si>
    <t>před opěrou  
o1 3,100*9,40=29,140 [B] 
o2 3,000*9,40=28,200 [C] 
přechodová oblast  
o1 15,400*9,400=144,760 [E] 
o2 18,700*9,400=175,780 [F] 
kolem křídel  
o1 2*6,00*2,00*2,00=48,000 [H] 
o2 2*6,00*2,00*2,00=48,000 [I] 
odečtení zpětného zásypu -120.080000 (17511)=- 120,080 [J] 
Celkové množství 353.800000=353,800 [K]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</si>
  <si>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</si>
  <si>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</si>
  <si>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17180</t>
  </si>
  <si>
    <t>ULOŽENÍ SYPANINY DO NÁSYPU Z NAKUPOVANÝCH MATERIÁLU</t>
  </si>
  <si>
    <t>zemina vhodná nebo velmi vhodná dle ČSN 73 6133  
Id = 0,85, nebo D = 100 % PS, po vrstvách max. tl. 300 mm</t>
  </si>
  <si>
    <t>rozšíření před o1 vlevo 27,5*1,50*0,80=33,000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</si>
  <si>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</si>
  <si>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14</t>
  </si>
  <si>
    <t>17481</t>
  </si>
  <si>
    <t>ZÁSYP JAM A RÝH Z NAKUPOVANÝCH MATERIÁLU</t>
  </si>
  <si>
    <t>vhodná nebo podmínečně vhodná zemina  
ID = 0,75-0,80, nebo na PS = 95 %,</t>
  </si>
  <si>
    <t>zásyp základu za opěrou  
o1 7,320*6,50=47,580 [B] 
o2 7,320*6,50=47,580 [C] 
Celkové množství 95.160000=95,160 [D]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</si>
  <si>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</si>
  <si>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15</t>
  </si>
  <si>
    <t>ŠDa 0/63  
ID = 0,85</t>
  </si>
  <si>
    <t>zásyp za opěrou  
o1 2,180*6,50=14,170 [B] 
o2 2,590*6,50=16,835 [C] 
přechodový klín  
o1 2,690*6,50=17,485 [E] 
o2 3,100*6,50=20,150 [F] 
ochranný obsyp  
o1 0,60*1,15*6,50=4,485 [H] 
o2 0,60*1,35*6,50=5,265 [I] 
Celkové množství 78.390000=78,390 [J]</t>
  </si>
  <si>
    <t>16</t>
  </si>
  <si>
    <t>17511</t>
  </si>
  <si>
    <t>OBSYP POTRUBÍ A OBJEKTU SE ZHUTNENÍM</t>
  </si>
  <si>
    <t>navrácení vykopané zeminy  
Id= 0,80, resp. D=95 % PS po vrstvách max. tl. 300 mm</t>
  </si>
  <si>
    <t>zásyp před opěrou  
o1 3,050*8,00=24,400 [B] 
o2 2,960*8,00=23,680 [C] 
zpětný zásyp kolem křídel  
o1 2*6,00*1,50*2,00=36,000 [E] 
o2 2*6,00*1,50*2,00=36,000 [F] 
Celkové množství 120.080000=120,080 [G]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</si>
  <si>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</si>
  <si>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17</t>
  </si>
  <si>
    <t>18110</t>
  </si>
  <si>
    <t>ÚPRAVA PLÁNE SE ZHUTNENÍM V HORNINE TR. I</t>
  </si>
  <si>
    <t>rozšíření před o1 vlevo 27,5*1,50=41,250 [A]</t>
  </si>
  <si>
    <t>položka zahrnuje úpravu pláne vcetne vyrovnání výškových rozdílu. Míru zhutnení urcuje projekt.</t>
  </si>
  <si>
    <t>18</t>
  </si>
  <si>
    <t>18220</t>
  </si>
  <si>
    <t>ROZPROSTRENÍ ORNICE VE SVAHU</t>
  </si>
  <si>
    <t>20.400000 (12110)=20,400 [A]</t>
  </si>
  <si>
    <t>položka zahrnuje:  
nutné premístení ornice z docasných skládek vzdálených do 50m  
rozprostrení ornice v predepsané tlouštce ve svahu pres 1:5</t>
  </si>
  <si>
    <t>19</t>
  </si>
  <si>
    <t>18242</t>
  </si>
  <si>
    <t>ZALOŽENÍ TRÁVNÍKU HYDROOSEVEM NA ORNICI</t>
  </si>
  <si>
    <t>20.400000 (12110)/0,15=136,000 [A]</t>
  </si>
  <si>
    <t>Zahrnuje dodání predepsané travní smesi, hydroosev na ornici, zalévání, první pokosení, to vše bez ohledu na sklon terénu</t>
  </si>
  <si>
    <t>20</t>
  </si>
  <si>
    <t>18600</t>
  </si>
  <si>
    <t>ZALÉVÁNÍ VODOU</t>
  </si>
  <si>
    <t>20.400000 (12110)/0,15*0,05=6,800 [A]</t>
  </si>
  <si>
    <t>položka zahrnuje veškerý materiál, výrobky a polotovary, vcetne mimostaveništní a vnitrostaveništní dopravy (rovnež presuny), vcetne naložení a složení, prípadne s uložením</t>
  </si>
  <si>
    <t>Základy</t>
  </si>
  <si>
    <t>21</t>
  </si>
  <si>
    <t>21331</t>
  </si>
  <si>
    <t>DRENÁŽNÍ VRSTVY Z BETONU MEZEROVITÉHO (DRENÁŽNÍHO)</t>
  </si>
  <si>
    <t>MCB-8</t>
  </si>
  <si>
    <t>obetonování drenážní trubky  
o1 0,30*0,30*6,50=0,585 [B] 
o2 0,30*0,30*6,50=0,585 [C] 
Celkové množství 1.170000=1,170 [D]</t>
  </si>
  <si>
    <t>Položka zahrnuje:  
- dodávku predepsaného materiálu pro drenážní vrstvu, vcetne mimostaveništní a vnitrostaveništní dopravy  
- provedení drenážní vrstvy predepsaných rozmeru a predepsaného tvaru</t>
  </si>
  <si>
    <t>22</t>
  </si>
  <si>
    <t>21341</t>
  </si>
  <si>
    <t>DRENÁŽNÍ VRSTVY Z PLASTBETONU (PLASTMALTY)</t>
  </si>
  <si>
    <t>frakce 4/8</t>
  </si>
  <si>
    <t>2*23,25*0,15*0,04=0,279 [A]</t>
  </si>
  <si>
    <t>Položka zahrnuje:  
- dodávku předepsaného materiálu pro drenážní vrstvu, včetně mimostaveništní a vnitrostaveništní dopravy  
- provedení drenážní vrstvy předepsaných rozměrů a předepsaného tvaru</t>
  </si>
  <si>
    <t>23</t>
  </si>
  <si>
    <t>21461F</t>
  </si>
  <si>
    <t>SEPARACNÍ GEOTEXTILIE DO 600G/M2</t>
  </si>
  <si>
    <t>o1  
rub (4,50+0,50+2,80+6,50+2,80+0,50+4,50)*5,1=112,710 [B] 
líc 7,90*3,60=28,440 [C] 
o2  
rub (4,50+0,50+2,80+6,50+2,80+0,50+4,50)*5,2=114,920 [E] 
líc 7,90*3,60=28,440 [F] 
Celkové množství 284.510000=284,510 [G]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</si>
  <si>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</si>
  <si>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24</t>
  </si>
  <si>
    <t>23217A</t>
  </si>
  <si>
    <t>ŠTETOVÉ STENY BERANENÉ Z KOVOVÝCH DÍLCU DOCASNÉ (PLOCHA)</t>
  </si>
  <si>
    <t>o1 (2,50+9,50+2,50)*7,00=101,500 [A] 
o2 (2,50+9,50+2,50)*7,00=101,500 [B] 
Celkové množství 203.000000=203,000 [C]</t>
  </si>
  <si>
    <t>- zrízení steny  
- opotrebení štetovnic, prípadne jejich ošetrování, rezání, nastavování a další úpravy  
- kleštiny, prevázky. a další pomocné a doplnkové konstrukce  
- nastražení a zaberanení štetovnic do jakékoliv trídy horniny  
- veškerou dopravu, nájem, provoz a premístení beranících zarízení a dalších mechanismu  
- lešení a podperné konstrukce pro práci a manipulaci beranících zarízení a dalších mechanismu  
- beranící plošiny vc. zemních prací, zpevnení, odvodnení a pod.  
- pri provádení z lodi náklady na prám nebo lodi  
- tesnení steny, je-li nutné  
- kotvení steny, je-li nutné nebo vzeprení, prípadne rozeprení  
- vodící piloty nebo stabilizacní hrázky  
- zhotovení koutových štetovnic  
- dílenská dokumentace, vcetne technologického predpisu spojování,  
- dodání spojovacího materiálu,  
- zrízení  montážních  a  dilatacních  spoju,  spar, vcetne potrebných úprav, vložek, opracování, ocištení a ošetrení,  
- jakákoliv doprava a manipulace dílcu  a  montážních  sestav,  vcetne  dopravy konstrukce z výrobny na stavbu,  
- montážní dokumentace vcetne technologického predpisu montáže,  
- výpln, tesnení a tmelení spar a spoju,  
- veškeré druhy opracování povrchu, vcetne úprav pod nátery a pod izolaci,  
- veškeré druhy dílenských základu a základních náteru a povlaku,  
- všechny druhy ocelového kotvení,  
- dílenskou prejímku a montážní prohlídku, vcetne požadovaných dokladu</t>
  </si>
  <si>
    <t>25</t>
  </si>
  <si>
    <t>23717A</t>
  </si>
  <si>
    <t>ODSTRANENÍ ŠTETOVÝCH STEN Z KOVOVÝCH DÍLCU V PLOŠE</t>
  </si>
  <si>
    <t>203.000000 (23217A)=203,000 [A]</t>
  </si>
  <si>
    <t>položka zahrnuje odstranení sten vcetne odvozu a uložení na skládku</t>
  </si>
  <si>
    <t>26</t>
  </si>
  <si>
    <t>27152</t>
  </si>
  <si>
    <t>POLŠTÁRE POD ZÁKLADY Z KAMENIVA DRCENÉHO</t>
  </si>
  <si>
    <t>frakce 32/63  
položka bude čeprana pouze v připadě nevyhovující základové spáry</t>
  </si>
  <si>
    <t>o1 42,85*0,50=21,425 [A] 
o2 42,85*0,50=21,425 [B] 
Celkové množství 42.850000=42,850 [C]</t>
  </si>
  <si>
    <t>položka zahrnuje dodávku predepsaného kameniva, mimostaveništní a vnitrostaveništní dopravu a jeho uložení  
není-li v zadávací dokumentaci uvedeno jinak, jedná se o nakupovaný materiál</t>
  </si>
  <si>
    <t>27</t>
  </si>
  <si>
    <t>272324</t>
  </si>
  <si>
    <t>ZÁKLADY ZE ŽELEZOBETONU DO C25/30</t>
  </si>
  <si>
    <t>C25/30-XC2,XF3</t>
  </si>
  <si>
    <t>o1 33,00*1,10=36,300 [A] 
o2 33,00*1,10=36,300 [B] 
Celkové množství 72.600000=72,600 [C]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</si>
  <si>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</si>
  <si>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28</t>
  </si>
  <si>
    <t>272365</t>
  </si>
  <si>
    <t>VÝZTUŽ ZÁKLADU Z OCELI 10505, B500B</t>
  </si>
  <si>
    <t>72.600000 (272324)*0,125=9,075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</si>
  <si>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</si>
  <si>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Svislé konstrukce</t>
  </si>
  <si>
    <t>29</t>
  </si>
  <si>
    <t>333325</t>
  </si>
  <si>
    <t>MOSTNÍ OPERY A KRÍDLA ZE ŽELEZOVÉHO BETONU DO C30/37</t>
  </si>
  <si>
    <t>C30/37-XC4,XD3,XF4  
povrchová úprava viz TZ</t>
  </si>
  <si>
    <t>o1  
dřík 1,65*7,90*2,75=35,846 [B] 
závěrná zídka 0,50*7,90*1,05=4,148 [C] 
křídla 0,62*2,85*(4,90+5,10)=17,670 [D] 
bloky 2*0,60*0,60*0,20=0,144 [E] 
o2  
dřík 1,65*7,90*2,85=37,150 [G] 
závěrná zídka 0,50*7,90*1,05=4,148 [H] 
křídla 0,62*2,85*(4,00+5,20)=16,256 [I] 
bloky 2*0,60*0,60*0,20=0,144 [J] 
Celkové množství 115.506000=115,506 [K]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</si>
  <si>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</si>
  <si>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30</t>
  </si>
  <si>
    <t>333365</t>
  </si>
  <si>
    <t>VÝZTUŽ MOSTNÍCH OPER A KRÍDEL Z OCELI 10505, B500B</t>
  </si>
  <si>
    <t>včetně provaření výztuže</t>
  </si>
  <si>
    <t>115.506000 (333325)*0,150=17,326 [A]</t>
  </si>
  <si>
    <t>Vodorovné konstrukce</t>
  </si>
  <si>
    <t>31</t>
  </si>
  <si>
    <t>422336</t>
  </si>
  <si>
    <t>R</t>
  </si>
  <si>
    <t>MOSTNÍ NOSNÉ TRÁM KONSTR Z PREDPJ BET DO C50/60</t>
  </si>
  <si>
    <t>C50/60-XC4,XD3,XF4  
povrchová úprava viz TZ</t>
  </si>
  <si>
    <t>nosná konstrukce  
deska s parapety 4,08*23,25=94,860 [B] 
příčníky 2*1,00*8,00*0,35=5,600 [C] 
Celkové množství 100.460000=100,460 [D]</t>
  </si>
  <si>
    <t>32</t>
  </si>
  <si>
    <t>422365</t>
  </si>
  <si>
    <t>VÝZTUŽ MOSTNÍ TRÁMOVÉ KONSTRUKCE Z OCELI 10505, B500B</t>
  </si>
  <si>
    <t>100.460000 (422336)*0,225=22,604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</si>
  <si>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74.  
- povrchovou antikorozní úpravu výztuže,  
- separaci výztuže,  
- osazení merících zarízení a úpravy pro ne,  
- osazení merících skríní nebo míst pro merení bludných proudu.</t>
  </si>
  <si>
    <t>33</t>
  </si>
  <si>
    <t>422373</t>
  </si>
  <si>
    <t>VÝZTUŽ MOST NOSNÉ TRÁM KONSTR PREDP Z LAN PRO VNITR PREDPJ</t>
  </si>
  <si>
    <t>včetně přesahů  
stupeň protikorozní ochrany PL2 (plastový kanálek)</t>
  </si>
  <si>
    <t>výkres č.7 2,417=2,417 [A]</t>
  </si>
  <si>
    <t>- dodání predpínací výztuže, kotev, spojek a dalšího potrebného materiálu  v požadované kvalite pro zavedení  predpetí,  vcetne  nutného  prodloužení  pro  zakotvení,  
- uložení  v požadovaném  tvaru  a prostoru,  prípadne protažení výztuže kabelovými kanálky vcetne zrízení kabelových  podpor  v dostatecném  množství,  upevnení výztuže s požadovaným zajištením polohy a krytí betonem,  
- osazení kotev, spojek a dalšího potrebného materiálu,  
- predepnutí výztuže  vc.  veškerého  nutného  predpínacího  zarízení,  i  po  etapách  dle  požadovaného postupu  a  její  ukotvení, vyhotovení všech požadovaných dokladu a protokolu a provedení všech požadovaných kontrol,  
- zrízení  kabelových kanálku, prípadne kabelových trub, vc. odvzdušnovacích a injektážních trubicek, cištení, utesnení a injektáž kanálku nebo trub vcetne dodání injektážní hmoty dle projektu a obetonování kotev,  
- ochrana výztuže do doby jejího zabetonování,  
 nebo zainjektování,  
- vodivé  propojení  výztuže, která je soucástí ochrany konstrukce  proti vlivum bludných proudu, vyvedení do merících skríní nebo míst., osazení merících skríní nebo míst pro merení bludných proudu  
- povrchovou antikorozní úpravu výztuže,  
- separaci výztuže,</t>
  </si>
  <si>
    <t>34</t>
  </si>
  <si>
    <t>428721</t>
  </si>
  <si>
    <t>KALOTOVÉ LOŽISKO PRO ZATÍŽ. DO 2,5MN, VŠESMERNÉ</t>
  </si>
  <si>
    <t>kalota v nerez provedení</t>
  </si>
  <si>
    <t>- výrobní dokumentaci  
- dodání kompletních ložisek požadované kvality  
- prípravu, ocištení a úpravy úložných ploch  
- osazení ložisek podle predepsaného technologického predpisu bez ohledu na zpusob uložení a kotvení  
- nastavení ložisek, protokolárního merení a vyhodnocení kyvné a kluzné spáry  
- uložení do malty jakéhokoliv druhu vcetne dodávky této malty  
- uložení na plastické vložky nebo maltu vcetne dodávky této vložky nebo malty  
- uložení na vrstvu plastbetonové malty nebo podobné vrstvy jako ochranu proti pruchodu bludných proudu  
- vyplnení kotevních otvoru  
- lešení a podperné konstrukce  
- tmelení, tesnení a výplne spar  
- docasné zpevnení nebo naopak docasné uvolnení ložisek  
- opatrení ložisek znakem výrobce a typovým císlem  
- úpravy, ocištení a ošetrení okolí ložisek  
- primereným zpusobem je nutné zahrnout ustanovení pro TMCH 94 pro kovové konstrukce.</t>
  </si>
  <si>
    <t>35</t>
  </si>
  <si>
    <t>428722</t>
  </si>
  <si>
    <t>KALOTOVÉ LOŽISKO PRO ZATÍŽ. DO 2,5MN, JEDNOSMERNÉ</t>
  </si>
  <si>
    <t>2=2,000 [A]</t>
  </si>
  <si>
    <t>36</t>
  </si>
  <si>
    <t>428723</t>
  </si>
  <si>
    <t>KALOTOVÉ LOŽISKO PRO ZATÍŽ. DO 2,5MN, PEVNÉ</t>
  </si>
  <si>
    <t>37</t>
  </si>
  <si>
    <t>434125</t>
  </si>
  <si>
    <t>SCHODIŠŤOVÉ STUPNĚ, Z DÍLCŮ ŽELEZOBETON DO C30/37</t>
  </si>
  <si>
    <t>C30/37-XC4,XD3,XF4  
do betonového lože C20/25n-XF3 tl.150mm  
včetně případné betonářské výztuže</t>
  </si>
  <si>
    <t>o1 14*0,750*0,45*0,18=0,851 [A] 
o2 14*0,750*0,45*0,18=0,851 [B] 
Celkové množství 1.702000=1,702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</si>
  <si>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</si>
  <si>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38</t>
  </si>
  <si>
    <t>451311</t>
  </si>
  <si>
    <t>PODKL A VÝPLN VRSTVY Z PROST BET DO C8/10</t>
  </si>
  <si>
    <t>C8/10n-X0</t>
  </si>
  <si>
    <t>pod drenáž  
o1 0,30*2,05*6,50=3,998 [B] 
o2 0,30*2,05*6,50=3,998 [C] 
Celkové množství 7.996000=7,996 [D]</t>
  </si>
  <si>
    <t>39</t>
  </si>
  <si>
    <t>451312</t>
  </si>
  <si>
    <t>PODKLADNÍ A VÝPLNOVÉ VRSTVY Z PROSTÉHO BETONU C12/15</t>
  </si>
  <si>
    <t>C12/15-X0</t>
  </si>
  <si>
    <t>o1 37,900*0,15=5,685 [A] 
o2 37,900*0,15=5,685 [B] 
Celkové množství 11.370000=11,370 [C]</t>
  </si>
  <si>
    <t>40</t>
  </si>
  <si>
    <t>45157</t>
  </si>
  <si>
    <t>PODKLADNÍ A VÝPLNOVÉ VRSTVY Z KAMENIVA TEŽENÉHO</t>
  </si>
  <si>
    <t>ŠP 0/16</t>
  </si>
  <si>
    <t>ochrana folie  
o1 3,00*0,30*6,50=5,850 [B] 
o2 3,00*0,30*6,50=5,850 [C] 
Celkové množství 11.700000=11,700 [D]</t>
  </si>
  <si>
    <t>41</t>
  </si>
  <si>
    <t>465512</t>
  </si>
  <si>
    <t>DLAŽBY Z LOMOVÉHO KAMENE NA MC</t>
  </si>
  <si>
    <t>lomový kámen 200mm  
betonové lože C20/25n-XF3 150mm</t>
  </si>
  <si>
    <t>o1  
vlevo 2,200+1,800*1,2=4,360 [B] 
pod mostem 0,65*9,10=5,915 [C] 
vpravo 3,300=3,300 [D] 
o2  
vlevo 3,800=3,800 [F] 
pod mostem 0,65*9,10=5,915 [G] 
vpravo 1,800+1,800*1,20=3,960 [H] 
Celkové množství 27.250000=27,250 [I]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</si>
  <si>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</si>
  <si>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Komunikace</t>
  </si>
  <si>
    <t>42</t>
  </si>
  <si>
    <t>56330</t>
  </si>
  <si>
    <t>VOZOVKOVÉ VRSTVY ZE ŠTĚRKODRTI</t>
  </si>
  <si>
    <t>ŠD 0/63 GE</t>
  </si>
  <si>
    <t>rozšíření o1 1,50*27,50*0,30=12,375 [A] 
přechodová oblast  
o1 7,250*6,50*0,30=14,138 [C] 
o2 7,250*6,50*0,30=14,138 [D] 
Celkové množství 40.651000=40,651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</si>
  <si>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</si>
  <si>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43</t>
  </si>
  <si>
    <t>56960</t>
  </si>
  <si>
    <t>ZPEVNENÍ KRAJNIC Z RECYKLOVANÉHO MATERIÁLU</t>
  </si>
  <si>
    <t>o1 2*29,00*1,00*0,15=8,700 [A] 
o2 2*18,00*1,00*0,15=5,400 [B] 
Celkové množství 14.100000=14,100 [C]</t>
  </si>
  <si>
    <t>- dodání recyklátu v požadované kvalite  
- ocištení podkladu  
- uložení recyklátu dle predepsaného technologického predpisu, zhutnení vrstvy v predepsané tlouštce  
- zrízení vrstvy bez rozlišení šírky, pokládání vrstvy po etapách, vcetne pracovních spar a spoju  
- úpravu napojení, ukoncení   
- nezahrnuje postriky, nátery</t>
  </si>
  <si>
    <t>44</t>
  </si>
  <si>
    <t>572123</t>
  </si>
  <si>
    <t>INFILTRAČNÍ POSTŘIK Z EMULZE DO 1,0KG/M2</t>
  </si>
  <si>
    <t>C 50 B 5  
0,70kg/m2</t>
  </si>
  <si>
    <t>rozšíření o1 1,30*27,50=35,750 [A] 
přechodová oblast   
o1 7,250*6,50=47,125 [C] 
o2 7,250*6,50=47,125 [D] 
Celkové množství 130.000000=130,000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</si>
  <si>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</si>
  <si>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45</t>
  </si>
  <si>
    <t>572213</t>
  </si>
  <si>
    <t>SPOJOVACÍ POSTRIK Z EMULZE DO 0,5KG/M2</t>
  </si>
  <si>
    <t>C 60 B5  
0,30kg/m2</t>
  </si>
  <si>
    <t>rozšíření o1 1,25*27,50=34,375 [A] 
přechodová oblast  
o1 7,250*6,50=47,125 [C] 
o2 7,250*6,50=47,125 [D] 
Celkové množství 128.625000=128,625 [E]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</si>
  <si>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</si>
  <si>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46</t>
  </si>
  <si>
    <t>574A01</t>
  </si>
  <si>
    <t>ASFALTOVÝ BETON PRO OBRUSNÉ VRSTVY ACO 8</t>
  </si>
  <si>
    <t>ochranná vrstva 23,25*(6,50-2*0,15)*0,04=5,766 [A] 
odvodnovací proužek 23,25*0,50*0,035=0,407 [B] 
Celkové množství 6.173000=6,173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</si>
  <si>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</si>
  <si>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47</t>
  </si>
  <si>
    <t>574a03</t>
  </si>
  <si>
    <t>ASFALTOVÝ BETON PRO OBRUSNÉ VRSTVY ACO 11</t>
  </si>
  <si>
    <t>50/70</t>
  </si>
  <si>
    <t>rozšíření o1 1,25*27,50*0,04=1,375 [A] 
přechodová oblast  
o1 7,250*6,50*0,04=1,885 [C] 
o2 7,250*6,50*0,04=1,885 [D] 
frézování  
o1 27,50*4,80*0,04=5,280 [F] 
o2 23,00*6,00*0,04=5,520 [G] 
most 23,25*6,50*0,04=6,045 [H] 
Celkové množství 21.990000=21,990 [I]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</si>
  <si>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</si>
  <si>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48</t>
  </si>
  <si>
    <t>574C06</t>
  </si>
  <si>
    <t>ASFALTOVÝ BETON PRO LOŽNÍ VRSTVY ACL 16+, 16S</t>
  </si>
  <si>
    <t>rozšíření o1 1,25*27,50*0,07=2,406 [A] 
přechodová oblast  
o1 7,250*6,50*0,07=3,299 [C] 
o2 7,250*6,50*0,07=3,299 [D] 
frézování  
o1 27,50*4,80*0,04=5,280 [F] 
o2 23,00*6,00*0,04=5,520 [G] 
Celkové množství 19.804000=19,804 [H]</t>
  </si>
  <si>
    <t>49</t>
  </si>
  <si>
    <t>57621</t>
  </si>
  <si>
    <t>POSYP KAMENIVEM DRCENÝM 5KG/M2</t>
  </si>
  <si>
    <t>předobalené drcené kamenivo  
frakce 4/8  
4,0kg/m2</t>
  </si>
  <si>
    <t>rozšíření o1 1,25*27,50=34,375 [A] 
přechodová oblast  
o1 7,250*6,50=47,125 [C] 
o2 7,250*6,50=47,125 [D] 
frézování  
o1 27,50*4,80=132,000 [F] 
o2 23,00*6,00=138,000 [G] 
most 23,25*6,50=151,125 [H] 
Celkové množství 549.750000=549,750 [I]</t>
  </si>
  <si>
    <t>- dodání kameniva predepsané kvality a zrnitosti  
- posyp predepsaným množstvím</t>
  </si>
  <si>
    <t>50</t>
  </si>
  <si>
    <t>předobalené drcené kamenivo  
frakce 2/4   
1,5kg/m2</t>
  </si>
  <si>
    <t>rozšíření o1 1,25*27,50=34,375 [A] 
přechodová oblast  
o1 7,250*6,50=47,125 [C] 
o2 7,250*6,50=47,125 [D] 
frézování  
o1 27,50*4,80=132,000 [F] 
o2 23,00*6,00=138,000 [G] 
most 23,25*(6,50-0,50)=139,500 [H] 
Celkové množství 538.125000=538,125 [I]</t>
  </si>
  <si>
    <t>Přidružená stavební výroba</t>
  </si>
  <si>
    <t>51</t>
  </si>
  <si>
    <t>711112</t>
  </si>
  <si>
    <t>IZOLACE BEŽNÝCH KONSTRUKCÍ PROTI ZEMNÍ VLHKOSTI ASFALTOVÝMI PÁSY</t>
  </si>
  <si>
    <t>rub opěr  
o1 (1,00+6,50+1,00)*2,10=17,850 [B] 
o2 (1,00+6,50+1,00)*2,20=18,700 [C] 
překrytí spár u základu  
o1 (2,80+6,50+2,80+0,50+4,50+7,90+4,50+0,50)*0,50=15,000 [E] 
o2 (2,80+6,50+2,80+0,50+4,50+7,90+4,50+0,50)*0,50=15,000 [F] 
překrytí spár na křídle  
o1 2*(1,80+0,50+3,40)*0,50=5,700 [H] 
o2 2*(1,80+0,50+3,40)*0,50=5,700 [I] 
Celkové množství 77.950000=77,950 [J]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</si>
  <si>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</si>
  <si>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52</t>
  </si>
  <si>
    <t>711117</t>
  </si>
  <si>
    <t>IZOLACE BEŽNÝCH KONSTRUKCÍ PROTI ZEMNÍ VLHKOSTI Z PE FÓLIÍ</t>
  </si>
  <si>
    <t>geomembrána s minimální tloušťkou 1 mm</t>
  </si>
  <si>
    <t>přechodová oblast  
o1 4,60*6,50=29,900 [B] 
o2 4,60*6,50=29,900 [C] 
Celkové množství 59.800000=59,800 [D]</t>
  </si>
  <si>
    <t>53</t>
  </si>
  <si>
    <t>711412</t>
  </si>
  <si>
    <t>IZOLACE MOSTOVEK CELOPLOŠNÁ ASFALTOVÝMI PÁSY</t>
  </si>
  <si>
    <t>s polyesterovým rounem</t>
  </si>
  <si>
    <t>horní povrch nk 24,30*6,70=162,810 [A]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</si>
  <si>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litý asfalt, asfaltový beton  
v této položce se vykáže i izolace rámových konstrukcí (mosty, propusty, kolektory)</t>
  </si>
  <si>
    <t>54</t>
  </si>
  <si>
    <t>78385</t>
  </si>
  <si>
    <t>NÁTERY BETON KONSTR TYP S6 (OS-DII)</t>
  </si>
  <si>
    <t>vnitřní část parapetů 2*1,65*30,00=99,000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</si>
  <si>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</si>
  <si>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Potrubí</t>
  </si>
  <si>
    <t>55</t>
  </si>
  <si>
    <t>87533</t>
  </si>
  <si>
    <t>POTRUBÍ DREN Z TRUB PLAST DN DO 150MM</t>
  </si>
  <si>
    <t>HDPE, tloušťka stěny min 11mm  
včetně T kusu</t>
  </si>
  <si>
    <t>o1 1,90=1,900 [A] 
o2 1,90=1,900 [B] 
Celkové množství 3.800000=3,800 [C]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</si>
  <si>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</si>
  <si>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56</t>
  </si>
  <si>
    <t>875332</t>
  </si>
  <si>
    <t>POTRUBÍ DREN Z TRUB PLAST DN DO 150MM DEROVANÝCH</t>
  </si>
  <si>
    <t>o1 6,50=6,500 [A] 
o2 6,50=6,500 [B] 
Celkové množství 13.000000=13,000 [C]</t>
  </si>
  <si>
    <t>57</t>
  </si>
  <si>
    <t>9113B1</t>
  </si>
  <si>
    <t>SVODIDLO OCEL SILNIC JEDNOSTR, ÚROVEN ZADRŽ H1 -DODÁVKA A MONTÁŽ</t>
  </si>
  <si>
    <t>včetně přechodovového kusu na betonové svodidlo</t>
  </si>
  <si>
    <t>o1 24,00+24,00=48,000 [A] 
o2 20,00+20,00=40,000 [B] 
Celkové množství 88.000000=88,000 [C]</t>
  </si>
  <si>
    <t>položka zahrnuje:  
- kompletní dodávku všech dílu ocelového svodidla s predepsanou povrchovou úpravou vcetne spojovacích prvku  
- montáž a osazení svodidla, osazení sloupku zaberanením nebo osazením do betonových bloku (vcetne betonových bloku a nutných zemních prací  
- ukoncení zapuštením do betonových bloku (vcetne betonového bloku a nutných zemních prací) nebo koncovkou  
- prechod na jiný typ svodidla nebo pres mostní záver  
- ochranu proti bludným proudum a vývody pro jejich merení  
nezahrnuje odrazky nebo retroreflexní fólie</t>
  </si>
  <si>
    <t>58</t>
  </si>
  <si>
    <t>914122</t>
  </si>
  <si>
    <t>DOPRAVNÍ ZNACKY ZÁKLADNÍ VELIKOSTI OCELOVÉ FÓLIE TR 1 - MONTÁŽ S PREMÍSTENÍM</t>
  </si>
  <si>
    <t>značky EVZ 2=2,000 [A]</t>
  </si>
  <si>
    <t>položka zahrnuje:  
- dopravu demontované znacky z docasné skládky  
- osazení a montáž znacky na míste urceném projektem  
- nutnou opravu poškozených cástí  
nezahrnuje dodávku znacky</t>
  </si>
  <si>
    <t>59</t>
  </si>
  <si>
    <t>914921</t>
  </si>
  <si>
    <t>SLOUPKY A STOJKY DOPRAVNÍCH ZNAČEK Z OCEL TRUBEK DO PATKY - DODÁVKA A MONTÁŽ</t>
  </si>
  <si>
    <t>pozink  
včetně plastové zátky</t>
  </si>
  <si>
    <t>pro evidenční čísla mostu 2=2,000 [A]</t>
  </si>
  <si>
    <t>položka zahrnuje:  
- sloupky a upevňovací zařízení včetně jejich osazení (betonová patka, zemní práce)</t>
  </si>
  <si>
    <t>60</t>
  </si>
  <si>
    <t>914A21</t>
  </si>
  <si>
    <t>EV ČÍSLO MOSTU OCEL S FÓLIÍ TŘ.1 DODÁVKA A MONTÁŽ</t>
  </si>
  <si>
    <t>RA1</t>
  </si>
  <si>
    <t>položka zahrnuje:  
- dodávku a montáž značek v požadovaném provedení</t>
  </si>
  <si>
    <t>61</t>
  </si>
  <si>
    <t>915111</t>
  </si>
  <si>
    <t>VODOROVNÉ DOPRAVNÍ ZNAČENÍ BARVOU HLADKÉ - DODÁVKA A POKLÁDKA</t>
  </si>
  <si>
    <t>v4 2*9,00*0,25=4,500 [A]</t>
  </si>
  <si>
    <t>položka zahrnuje:  
- dodání a pokládku nátěrového materiálu (měří se pouze natíraná plocha)  
- předznačení a reflexní úpravu</t>
  </si>
  <si>
    <t>62</t>
  </si>
  <si>
    <t>915211</t>
  </si>
  <si>
    <t>VODOROVNÉ DOPRAVNÍ ZNAČENÍ PLASTEM HLADKÉ - DODÁVKA A POKLÁDKA</t>
  </si>
  <si>
    <t>2*9,00*0,25=4,500 [A]</t>
  </si>
  <si>
    <t>63</t>
  </si>
  <si>
    <t>917223</t>
  </si>
  <si>
    <t>SILNICNÍ A CHODNÍKOVÉ OBRUBY Z BETONOVÝCH OBRUBNÍKU ŠÍR 100MM</t>
  </si>
  <si>
    <t>C35/45-XC4,XD3,XF4</t>
  </si>
  <si>
    <t>o1  
vlevo 4,50+4,00*1,20+1,00=10,300 [B] 
pod mostem 9,30=9,300 [C] 
vpravo 1,20+3,20+4,00*1,20+1,00+1,10=11,300 [D] 
o2  
vlevo 4,50+4,00*1,20+1,00=10,300 [F] 
pod mostem 9,30=9,300 [G] 
vpravo 1,20+3,20+4,00*1,20+1,00=10,200 [H] 
Celkové množství 60.700000=60,700 [I]</t>
  </si>
  <si>
    <t>Položka zahrnuje:  
dodání a pokládku betonových obrubníku o rozmerech predepsaných zadávací dokumentací  
betonové lože i bocní betonovou operku.</t>
  </si>
  <si>
    <t>64</t>
  </si>
  <si>
    <t>917224</t>
  </si>
  <si>
    <t>SILNICNÍ A CHODNÍKOVÉ OBRUBY Z BETONOVÝCH OBRUBNÍKU ŠÍR 150MM</t>
  </si>
  <si>
    <t>o1 2*3,00=6,000 [A] 
o2 2*3,00=6,000 [B] 
Celkové množství 12.000000=12,000 [C]</t>
  </si>
  <si>
    <t>65</t>
  </si>
  <si>
    <t>dilatační spára</t>
  </si>
  <si>
    <t>na mostě  
podél LA 2*23,25=46,500 [B] 
podél obrusu 2*23,25=46,500 [C] 
podél proužku 23,25=23,250 [D] 
podél křídel a obrubníku  
o1 2*6,40=12,800 [F] 
o2 2*6,40=12,800 [G] 
podel MZ  
o1 4*6,50=26,000 [I] 
o2 2*6,50=13,000 [J] 
zaříznutí nového asfaltu na začítku a konci úpravy  
o1 5,75=5,750 [L] 
o2 6,00=6,000 [M] 
Celkové množství 192.600000=192,600 [N]</t>
  </si>
  <si>
    <t>66</t>
  </si>
  <si>
    <t>931326</t>
  </si>
  <si>
    <t>TĚSNĚNÍ DILATAČ SPAR ASF ZÁLIVKOU MODIFIK PRŮŘ DO 800MM2</t>
  </si>
  <si>
    <t>15×40mm  
typ N1</t>
  </si>
  <si>
    <t>podel MZ  
o1 6,50=6,500 [B] 
o2 2*6,50=13,000 [C] 
zaříznutí nového asfaltu na začítku a konci úpravy  
o1 5,75=5,750 [E] 
o2 6,00=6,000 [F] 
Celkové množství 31.250000=31,250 [G]</t>
  </si>
  <si>
    <t>položka zahrnuje dodávku a osazení předepsaného materiálu, očištění ploch spáry před úpravou, očištění okolí spáry po úpravě  
nezahrnuje těsnící profil</t>
  </si>
  <si>
    <t>67</t>
  </si>
  <si>
    <t>15×40mm  
typ N2</t>
  </si>
  <si>
    <t>na mostě  
podél LA 2*23,25=46,500 [B] 
podél obrusu 2*23,25=46,500 [C] 
podél proužku 23,25=23,250 [D] 
podél křídel a obrubníku  
o1 2*6,40=12,800 [F] 
o2 2*6,40=12,800 [G] 
Celkové množství 141.850000=141,850 [H]</t>
  </si>
  <si>
    <t>68</t>
  </si>
  <si>
    <t>93140</t>
  </si>
  <si>
    <t>MOSTNÍ ZÁVĚRY PODPOVRCHOVÉ</t>
  </si>
  <si>
    <t>přechod mostní izolace a vozovky  
krycí plech tvaru T šířky 200mm  
včetně těsnící zálivky EMZ</t>
  </si>
  <si>
    <t>o1 8,00=8,000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</si>
  <si>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</si>
  <si>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69</t>
  </si>
  <si>
    <t>93152</t>
  </si>
  <si>
    <t>MOSTNÍ ZÁVERY POVRCHOVÉ POSUN DO 100MM</t>
  </si>
  <si>
    <t>s jednoduchým těsněním spáry</t>
  </si>
  <si>
    <t>o2 8,00=8,000 [A]</t>
  </si>
  <si>
    <t>- výrobní dokumentace (vc. technologického predpisu)  
- dodání kompletního dil. zarízení vc. všech prepravních a montážních úprav a zarízení  
- rezání a svárení na staveništi a eventuelní nutnou opravu náteru po techto úkonech  
- bednení a dodatecné zabetonování dilatacního zarízení  
- pro kovové soucásti je nutné užít ustanovení pro TMCH.94  
- dodání spojovacího, kotevního a tesnícího materiálu  
- úprava a príprava prostoru, vcetne kotevních prvku, jejich ošetrení a ocištení  
- zrízení kompletního mostního záveru podle príslušného technolog. predpisu, vcetne predepsaného nastavení  
- zrízení mostního záveru po etapách, vcetne pracovních spar a spoju  
- úprava  most. záveru  ve styku  s ostatními konstrukcemi  a zarízeními (u obrubníku a podél vozovek, na chodnících, na rímsách, napojení izolací a pod.)  
- ochrana mostního záveru proti bludným proudum a vývody pro jejich merení  
- ochrana mostního záveru do doby provedení definitivního stavu, veškeré provizorní úpravy a opatrení  
- konecné  úpravy most. záveru jako  povrchové  povlaky, zálivky, které  nejsou soucástí jiných konstrukcí, vycištení, osaz. krytek šroubu, tmelení, tesnení, výpln spar a pod.  
- úprava, ocištení a ošetrení prostoru kolem mostního záveru  
- opatrení mostního záveru znakem výrobce a typovým císlem  
- provedení odborné prohlídky, je-li požadována</t>
  </si>
  <si>
    <t>70</t>
  </si>
  <si>
    <t>935212</t>
  </si>
  <si>
    <t>PŘÍKOPOVÉ ŽLABY Z BETON TVÁRNIC ŠÍŘ DO 600MM DO BETONU TL 100MM</t>
  </si>
  <si>
    <t>do betonového lože C20/25n-XF3</t>
  </si>
  <si>
    <t>skluz u o1 2,50*1,2=3,000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</si>
  <si>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</si>
  <si>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71</t>
  </si>
  <si>
    <t>93620</t>
  </si>
  <si>
    <t>VSAKOVACÍ JÍMKA</t>
  </si>
  <si>
    <t>KS</t>
  </si>
  <si>
    <t>vsakovací jímka  
 skruž DN 1000, výška 500mm  
 výplň ze štěrku F32/63 na výšku 1000mm  
 včetně zemních prací</t>
  </si>
  <si>
    <t>- dodání  dílce  požadovaného  tvaru  a  vlastností,  jeho  skladování,  doprava  a  osazení  do  definitivní polohy, vcetne komplexní technologie výroby a montáže dílcu, ošetrení a ochrana dílcu,  
- u dílcu železobetonových a predpjatých veškerá výztuž, prípadne i tuhé kovové prvky a závesná oka,  
- úpravy a zarízení pro uložení a transport dílce,  
- veškeré požadované úpravy dílcu, vcetne doplnkových konstrukcí a vybavení,  
- sestavení dílce na stavbe vcetne montážních zarízení, plošin a prahu a pod.,  
- výpln, tesnení a tmelení spár a spoju,  
- ocištení a ošetrení úložných ploch,  
- zednické výpomoce pro montáž dílcu,  
- oznacení dílce výrobním štítkem nebo jiným zpusobem,  
- úpravy dílce pro dodržení požadované presnosti jeho osazení, vcetne prípadných merení,  
- veškerá zarízení pro zajištení stability v každém okamžiku,  
- další práce dané prípadne specifikací k príslušnému prefabrik. dílci (úprava pohledových ploch, príp. rubových ploch, osazení merících zarízení, zkoušení a merení dílcu a pod.).</t>
  </si>
  <si>
    <t>72</t>
  </si>
  <si>
    <t>93640</t>
  </si>
  <si>
    <t>DROBNÉ DOPLNK KONSTR KAMENNÉ (ČEDIČOVÁ TVAROVKA)</t>
  </si>
  <si>
    <t>včetně osazení do MC</t>
  </si>
  <si>
    <t>o1 1=1,000 [A] 
o2 1=1,000 [B] 
Celkové množství 2.000000=2,000 [C]</t>
  </si>
  <si>
    <t>Položka zahrnuje veškerý materiál, výrobky a polotovary, vcetne mimostaveništní a vnitrostaveništní dopravy (rovnež presuny), vcetne naložení a složení,prípadne s uložením.</t>
  </si>
  <si>
    <t>73</t>
  </si>
  <si>
    <t>936501</t>
  </si>
  <si>
    <t>DROBNÉ DOPLNK KONSTR KOVOVÉ NEREZ</t>
  </si>
  <si>
    <t>KG</t>
  </si>
  <si>
    <t>1.4404 nebo 1.4571</t>
  </si>
  <si>
    <t>překrytí spáry  
o1 2*1,50*0,30*0,003*7850=21,195 [B] 
o2 2*1,50*0,30*0,003*7850=21,195 [C] 
Celkové množství 42.390000=42,390 [D]</t>
  </si>
  <si>
    <t>položka zahrnuje:  
- dílenská dokumentace, vcetne technologického predpisu spojování  
- dodání  materiálu  v požadované kvalite a výroba konstrukce i dílenská (vcetne  pomucek,  prípravku a prostredku pro výrobu) bez ohledu na nárocnost a její hmotnost, dílenská montáž  
- dodání spojovacího materiálu  
- zrízení  montážních  a  dilatacních  spoju,  spar, vcetne potrebných úprav, vložek, opracování, ocištení a ošetrení  
- podper. konstr. a lešení všech druhu pro montáž konstrukcí i doplnkových, vcetne požadovaných otvoru, ochranných a bezpecnostních opatrení a základu pro tyto konstrukce a lešení  
- jakákoliv doprava a manipulace dílcu  a  montážních  sestav,  vcetne  dopravy konstrukce z výrobny na stavbu  
- montáž konstrukce na staveništi, vcetne montážních prostredku a pomucek a zednických výpomocí  
- výpln, tesnení a tmelení spar a spoju  
- cištení konstrukce a odstranení všech vrubu (vrypy, otlaceniny a pod.)  
- všechny druhy ocelového kotvení  
- dílenskou prejímku a montážní prohlídku, vcetne požadovaných dokladu  
- zrízení kotevních otvoru nebo jam, nejsou-li cástí jiné konstrukce, jejich úpravy, ocištení a ošetrení  
- osazení kotvení nebo prímo cástí konstrukce do podpurné konstrukce nebo do zeminy  
- výpln kotevních otvoru  (príp.  podlití  patních  desek)  maltou,  betonem  nebo  jinou speciální hmotou, vyplnení jam zeminou  
- predepsanou protikorozní ochranu a nátery konstrukcí  
- osazení merících zarízení a úpravy pro ne  
- ochranná opatrení pred úcinky bludných proudu</t>
  </si>
  <si>
    <t>74</t>
  </si>
  <si>
    <t>936541</t>
  </si>
  <si>
    <t>MOSTNÍ ODVODNOVACÍ TRUBKA (POVRCHU IZOLACE) Z NEREZ OCELI</t>
  </si>
  <si>
    <t>7+4=11,000 [A]</t>
  </si>
  <si>
    <t>položka zahrnuje:  
- výrobní dokumentaci (vcetne technologického predpisu)  
- dodání kompletní odvodnovací soupravy z predepsaného materiálu, vcetne všech montážních a prepravních úprav a zarízení  
- dodání spojovacího, kotevního a tesnícího materiálu  
- úprava a príprava úložného prostoru, vcetne kotevních prvku, jejich ocištení a ošetrení  
- zrízení kompletní odvodnovací soupravy, dle príslušného technologického predpisu, vcetne všech výškových a smerových úprav  
- zrízení odvodnovací soupravy po etapách, vcetne pracovních spar a spoju  
- prodloužení  odpadní trouby pod spodní líc nosné konstr. nebo zaústením odvodnovace do dalšího odvodnovacího zarízení  
- úprava odvod. soupravy na styku s ostatními konstrukcemi a zarízeními (u obrubníku, podél vozovek, napojení izolací a pod.)  
- ochrana odvodnovací soupravy do doby provedení definitivního stavu, veškeré provizorní úpravy a opatrení  
- konecné  úpravy odvodnovací soupravy jako povrchové povlaky, zálivky, které  nejsou soucástí jiných konstr., vycištení, tmelení, tesnení, výpln spar a pod.  
- úprava, ocištení a ošetrení prostoru kolem odvodnovací soupravy  
- opatrení odvodnovace znakem výrobce a typovým císlem  
- provedení odborné prohlídky, je-li požadována</t>
  </si>
  <si>
    <t>75</t>
  </si>
  <si>
    <t>R923211</t>
  </si>
  <si>
    <t>MĚŘIČSKÁ ZNAČKA</t>
  </si>
  <si>
    <t>předpoklad 10 ks viz TZ  
osazení a umístění značek v souladu ČSN ISO 4463-2 a s Metodickým pokynem pro sledování výškového přetvoření mostu</t>
  </si>
  <si>
    <t>10 ks</t>
  </si>
  <si>
    <t>1. Položka obsahuje:  
 – vyvrtání otvoru požadovaného průměru   
 – dodávku a montáž měřičské značky   
 – veškerý pomocný materiál a nářadí  
 – prvotní měření  
 – vyhotovení příslušné dokumentace  
-   předání správci komunikace  
2. Položka neobsahuje:  
 X  
3. Způsob měření:  
Udává se počet kusů kompletní konstrukce nebo práce.</t>
  </si>
  <si>
    <t>76</t>
  </si>
  <si>
    <t>R93631</t>
  </si>
  <si>
    <t>LETOPOČET VÝSTAVBY - VLYS DO BETONU</t>
  </si>
  <si>
    <t>2 ks</t>
  </si>
  <si>
    <t>Dodávka formy, osazení do bednění, ošetření separačním prostředkem, odbednění, začištění, příp. vyspravení sanační maltou</t>
  </si>
  <si>
    <t>SO 901</t>
  </si>
  <si>
    <t>Dopravně inženýrská opatření</t>
  </si>
  <si>
    <t>02720</t>
  </si>
  <si>
    <t>POMOC PRÁCE ZŘÍZ NEBO ZAJIŠŤ REGULACI A OCHRANU DOPRAVY</t>
  </si>
  <si>
    <t>Položka zahrnuje dopravně inženýrská opatření v průběhu celé stavby (dle schváleného plánu ZOV, DIO a vyjádření DI PČR), oplocení a všechny související práce po dobu trvání celé stavby. Součástí položky je vyřízení DIR včetně jeho projednání.  
Pro celou stavbu.</t>
  </si>
  <si>
    <t>914132</t>
  </si>
  <si>
    <t>DOPRAVNÍ ZNAČKY ZÁKLADNÍ VELIKOSTI OCELOVÉ FÓLIE TŘ 2 - MONTÁŽ S PŘEMÍSTĚNÍM</t>
  </si>
  <si>
    <t>dočasné dopravní značení</t>
  </si>
  <si>
    <t>B1 2 ks 
E13 5 ks 
IS11b 3 ks 
IS11c 4 ks 
Z2 2 ks 
IP10a 2 ks 
IS3d 6 ks 
IS3c 2 ks 
IS9b 2 ks 
A22 3 ks 
IJ4a 2 ks 
2+5+3+4+2+2+6+2+2+3+2=33,000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</si>
  <si>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</si>
  <si>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</si>
  <si>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</si>
  <si>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</si>
  <si>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914412</t>
  </si>
  <si>
    <t>DOPRAVNÍ ZNAČKY 100X150CM OCELOVÉ - MONTÁŽ S PŘEMÍSTĚNÍM</t>
  </si>
  <si>
    <t>IP22 5 ks</t>
  </si>
  <si>
    <t>914413</t>
  </si>
  <si>
    <t>DOPRAVNÍ ZNAČKY 100X150CM OCELOVÉ - DEMONTÁŽ</t>
  </si>
  <si>
    <t>916122</t>
  </si>
  <si>
    <t>DOPRAV SVĚTLO VÝSTRAŽ SOUPRAVA 3KS - MONTÁŽ S PŘESUNEM</t>
  </si>
  <si>
    <t>S7 typ1 2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</si>
  <si>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</si>
  <si>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</si>
  <si>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</si>
  <si>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</si>
  <si>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R914139</t>
  </si>
  <si>
    <t>DOPRAV ZNAČKY ZÁKLAD VEL OCEL FÓLIE TŘ 2 - NÁJEMNÉ</t>
  </si>
  <si>
    <t>33 ks</t>
  </si>
  <si>
    <t>položka zahrnuje sazbu za pronájem dopravních značek a zařízení, počet jednotek je určen jako součin počtu značek a počtu dní použití</t>
  </si>
  <si>
    <t>R914419</t>
  </si>
  <si>
    <t>DOPRAV ZNAČKY 100X150CM OCEL - NÁJEMNÉ</t>
  </si>
  <si>
    <t>5 ks</t>
  </si>
  <si>
    <t>R916129</t>
  </si>
  <si>
    <t>DOPRAV SVĚTLO VÝSTRAŽ SOUPRAVA 3KS - NÁJEMNÉ</t>
  </si>
  <si>
    <t>položka zahrnuje sazbu za pronájem zařízení.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</si>
</sst>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0+I8+I45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19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36</v>
      </c>
      <c s="19" t="s">
        <v>13</v>
      </c>
      <c s="24" t="s">
        <v>37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39</v>
      </c>
      <c r="E14" s="29" t="s">
        <v>45</v>
      </c>
    </row>
    <row r="15" spans="1:5" ht="12.75">
      <c r="A15" s="30" t="s">
        <v>41</v>
      </c>
      <c r="E15" s="31" t="s">
        <v>46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47</v>
      </c>
      <c s="19" t="s">
        <v>48</v>
      </c>
      <c s="24" t="s">
        <v>49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39</v>
      </c>
      <c r="E18" s="29" t="s">
        <v>50</v>
      </c>
    </row>
    <row r="19" spans="1:5" ht="12.75">
      <c r="A19" s="30" t="s">
        <v>41</v>
      </c>
      <c r="E19" s="31" t="s">
        <v>46</v>
      </c>
    </row>
    <row r="20" spans="1:5" ht="38.25">
      <c r="A20" t="s">
        <v>43</v>
      </c>
      <c r="E20" s="29" t="s">
        <v>51</v>
      </c>
    </row>
    <row r="21" spans="1:16" ht="12.75">
      <c r="A21" s="19" t="s">
        <v>35</v>
      </c>
      <c s="23" t="s">
        <v>23</v>
      </c>
      <c s="23" t="s">
        <v>52</v>
      </c>
      <c s="19" t="s">
        <v>48</v>
      </c>
      <c s="24" t="s">
        <v>53</v>
      </c>
      <c s="25" t="s">
        <v>38</v>
      </c>
      <c s="26">
        <v>1</v>
      </c>
      <c s="27">
        <v>0</v>
      </c>
      <c s="27">
        <f>ROUND(ROUND(H21,2)*ROUND(G21,3),2)</f>
      </c>
      <c r="O21">
        <f>(I21*0)/100</f>
      </c>
      <c t="s">
        <v>17</v>
      </c>
    </row>
    <row r="22" spans="1:5" ht="51">
      <c r="A22" s="28" t="s">
        <v>39</v>
      </c>
      <c r="E22" s="29" t="s">
        <v>54</v>
      </c>
    </row>
    <row r="23" spans="1:5" ht="12.75">
      <c r="A23" s="30" t="s">
        <v>41</v>
      </c>
      <c r="E23" s="31" t="s">
        <v>48</v>
      </c>
    </row>
    <row r="24" spans="1:5" ht="12.75">
      <c r="A24" t="s">
        <v>43</v>
      </c>
      <c r="E24" s="29" t="s">
        <v>55</v>
      </c>
    </row>
    <row r="25" spans="1:16" ht="12.75">
      <c r="A25" s="19" t="s">
        <v>35</v>
      </c>
      <c s="23" t="s">
        <v>25</v>
      </c>
      <c s="23" t="s">
        <v>56</v>
      </c>
      <c s="19" t="s">
        <v>48</v>
      </c>
      <c s="24" t="s">
        <v>57</v>
      </c>
      <c s="25" t="s">
        <v>38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39</v>
      </c>
      <c r="E26" s="29" t="s">
        <v>58</v>
      </c>
    </row>
    <row r="27" spans="1:5" ht="12.75">
      <c r="A27" s="30" t="s">
        <v>41</v>
      </c>
      <c r="E27" s="31" t="s">
        <v>46</v>
      </c>
    </row>
    <row r="28" spans="1:5" ht="12.75">
      <c r="A28" t="s">
        <v>43</v>
      </c>
      <c r="E28" s="29" t="s">
        <v>55</v>
      </c>
    </row>
    <row r="29" spans="1:16" ht="12.75">
      <c r="A29" s="19" t="s">
        <v>35</v>
      </c>
      <c s="23" t="s">
        <v>27</v>
      </c>
      <c s="23" t="s">
        <v>59</v>
      </c>
      <c s="19" t="s">
        <v>48</v>
      </c>
      <c s="24" t="s">
        <v>60</v>
      </c>
      <c s="25" t="s">
        <v>38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39</v>
      </c>
      <c r="E30" s="29" t="s">
        <v>61</v>
      </c>
    </row>
    <row r="31" spans="1:5" ht="12.75">
      <c r="A31" s="30" t="s">
        <v>41</v>
      </c>
      <c r="E31" s="31" t="s">
        <v>46</v>
      </c>
    </row>
    <row r="32" spans="1:5" ht="12.75">
      <c r="A32" t="s">
        <v>43</v>
      </c>
      <c r="E32" s="29" t="s">
        <v>55</v>
      </c>
    </row>
    <row r="33" spans="1:16" ht="12.75">
      <c r="A33" s="19" t="s">
        <v>35</v>
      </c>
      <c s="23" t="s">
        <v>62</v>
      </c>
      <c s="23" t="s">
        <v>63</v>
      </c>
      <c s="19" t="s">
        <v>48</v>
      </c>
      <c s="24" t="s">
        <v>64</v>
      </c>
      <c s="25" t="s">
        <v>38</v>
      </c>
      <c s="26">
        <v>1</v>
      </c>
      <c s="27">
        <v>0</v>
      </c>
      <c s="27">
        <f>ROUND(ROUND(H33,2)*ROUND(G33,3),2)</f>
      </c>
      <c r="O33">
        <f>(I33*0)/100</f>
      </c>
      <c t="s">
        <v>17</v>
      </c>
    </row>
    <row r="34" spans="1:5" ht="38.25">
      <c r="A34" s="28" t="s">
        <v>39</v>
      </c>
      <c r="E34" s="29" t="s">
        <v>65</v>
      </c>
    </row>
    <row r="35" spans="1:5" ht="12.75">
      <c r="A35" s="30" t="s">
        <v>41</v>
      </c>
      <c r="E35" s="31" t="s">
        <v>48</v>
      </c>
    </row>
    <row r="36" spans="1:5" ht="63.75">
      <c r="A36" t="s">
        <v>43</v>
      </c>
      <c r="E36" s="29" t="s">
        <v>66</v>
      </c>
    </row>
    <row r="37" spans="1:16" ht="12.75">
      <c r="A37" s="19" t="s">
        <v>35</v>
      </c>
      <c s="23" t="s">
        <v>67</v>
      </c>
      <c s="23" t="s">
        <v>68</v>
      </c>
      <c s="19" t="s">
        <v>48</v>
      </c>
      <c s="24" t="s">
        <v>69</v>
      </c>
      <c s="25" t="s">
        <v>70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39</v>
      </c>
      <c r="E38" s="29" t="s">
        <v>71</v>
      </c>
    </row>
    <row r="39" spans="1:5" ht="12.75">
      <c r="A39" s="30" t="s">
        <v>41</v>
      </c>
      <c r="E39" s="31" t="s">
        <v>48</v>
      </c>
    </row>
    <row r="40" spans="1:5" ht="89.25">
      <c r="A40" t="s">
        <v>43</v>
      </c>
      <c r="E40" s="29" t="s">
        <v>72</v>
      </c>
    </row>
    <row r="41" spans="1:16" ht="12.75">
      <c r="A41" s="19" t="s">
        <v>35</v>
      </c>
      <c s="23" t="s">
        <v>30</v>
      </c>
      <c s="23" t="s">
        <v>73</v>
      </c>
      <c s="19" t="s">
        <v>48</v>
      </c>
      <c s="24" t="s">
        <v>74</v>
      </c>
      <c s="25" t="s">
        <v>38</v>
      </c>
      <c s="26">
        <v>1</v>
      </c>
      <c s="27">
        <v>0</v>
      </c>
      <c s="27">
        <f>ROUND(ROUND(H41,2)*ROUND(G41,3),2)</f>
      </c>
      <c r="O41">
        <f>(I41*0)/100</f>
      </c>
      <c t="s">
        <v>17</v>
      </c>
    </row>
    <row r="42" spans="1:5" ht="114.75">
      <c r="A42" s="28" t="s">
        <v>39</v>
      </c>
      <c r="E42" s="29" t="s">
        <v>75</v>
      </c>
    </row>
    <row r="43" spans="1:5" ht="12.75">
      <c r="A43" s="30" t="s">
        <v>41</v>
      </c>
      <c r="E43" s="31" t="s">
        <v>48</v>
      </c>
    </row>
    <row r="44" spans="1:5" ht="12.75">
      <c r="A44" t="s">
        <v>43</v>
      </c>
      <c r="E44" s="29" t="s">
        <v>76</v>
      </c>
    </row>
    <row r="45" spans="1:18" ht="12.75" customHeight="1">
      <c r="A45" s="5" t="s">
        <v>33</v>
      </c>
      <c s="5"/>
      <c s="34" t="s">
        <v>19</v>
      </c>
      <c s="5"/>
      <c s="21" t="s">
        <v>77</v>
      </c>
      <c s="5"/>
      <c s="5"/>
      <c s="5"/>
      <c s="35">
        <f>0+Q45</f>
      </c>
      <c r="O45">
        <f>0+R45</f>
      </c>
      <c r="Q45">
        <f>0+I46+I50+I54</f>
      </c>
      <c>
        <f>0+O46+O50+O54</f>
      </c>
    </row>
    <row r="46" spans="1:16" ht="12.75">
      <c r="A46" s="19" t="s">
        <v>35</v>
      </c>
      <c s="23" t="s">
        <v>32</v>
      </c>
      <c s="23" t="s">
        <v>78</v>
      </c>
      <c s="19" t="s">
        <v>48</v>
      </c>
      <c s="24" t="s">
        <v>79</v>
      </c>
      <c s="25" t="s">
        <v>80</v>
      </c>
      <c s="26">
        <v>90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48</v>
      </c>
    </row>
    <row r="48" spans="1:5" ht="38.25">
      <c r="A48" s="30" t="s">
        <v>41</v>
      </c>
      <c r="E48" s="31" t="s">
        <v>81</v>
      </c>
    </row>
    <row r="49" spans="1:5" ht="38.25">
      <c r="A49" t="s">
        <v>43</v>
      </c>
      <c r="E49" s="29" t="s">
        <v>82</v>
      </c>
    </row>
    <row r="50" spans="1:16" ht="12.75">
      <c r="A50" s="19" t="s">
        <v>35</v>
      </c>
      <c s="23" t="s">
        <v>83</v>
      </c>
      <c s="23" t="s">
        <v>84</v>
      </c>
      <c s="19" t="s">
        <v>48</v>
      </c>
      <c s="24" t="s">
        <v>85</v>
      </c>
      <c s="25" t="s">
        <v>70</v>
      </c>
      <c s="26">
        <v>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39</v>
      </c>
      <c r="E51" s="29" t="s">
        <v>48</v>
      </c>
    </row>
    <row r="52" spans="1:5" ht="12.75">
      <c r="A52" s="30" t="s">
        <v>41</v>
      </c>
      <c r="E52" s="31" t="s">
        <v>86</v>
      </c>
    </row>
    <row r="53" spans="1:5" ht="165.75">
      <c r="A53" t="s">
        <v>43</v>
      </c>
      <c r="E53" s="29" t="s">
        <v>87</v>
      </c>
    </row>
    <row r="54" spans="1:16" ht="12.75">
      <c r="A54" s="19" t="s">
        <v>35</v>
      </c>
      <c s="23" t="s">
        <v>88</v>
      </c>
      <c s="23" t="s">
        <v>89</v>
      </c>
      <c s="19" t="s">
        <v>48</v>
      </c>
      <c s="24" t="s">
        <v>90</v>
      </c>
      <c s="25" t="s">
        <v>70</v>
      </c>
      <c s="26">
        <v>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39</v>
      </c>
      <c r="E55" s="29" t="s">
        <v>48</v>
      </c>
    </row>
    <row r="56" spans="1:5" ht="12.75">
      <c r="A56" s="30" t="s">
        <v>41</v>
      </c>
      <c r="E56" s="31" t="s">
        <v>46</v>
      </c>
    </row>
    <row r="57" spans="1:5" ht="165.75">
      <c r="A57" t="s">
        <v>43</v>
      </c>
      <c r="E57" s="29" t="s">
        <v>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91</v>
      </c>
      <c s="36">
        <f>0+I8+I13+I18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91</v>
      </c>
      <c s="5"/>
      <c s="14" t="s">
        <v>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93</v>
      </c>
      <c s="19" t="s">
        <v>48</v>
      </c>
      <c s="24" t="s">
        <v>94</v>
      </c>
      <c s="25" t="s">
        <v>95</v>
      </c>
      <c s="26">
        <v>132.86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96</v>
      </c>
    </row>
    <row r="11" spans="1:5" ht="12.75">
      <c r="A11" s="30" t="s">
        <v>41</v>
      </c>
      <c r="E11" s="31" t="s">
        <v>97</v>
      </c>
    </row>
    <row r="12" spans="1:5" ht="140.25">
      <c r="A12" t="s">
        <v>43</v>
      </c>
      <c r="E12" s="29" t="s">
        <v>98</v>
      </c>
    </row>
    <row r="13" spans="1:18" ht="12.75" customHeight="1">
      <c r="A13" s="5" t="s">
        <v>33</v>
      </c>
      <c s="5"/>
      <c s="34" t="s">
        <v>19</v>
      </c>
      <c s="5"/>
      <c s="21" t="s">
        <v>77</v>
      </c>
      <c s="5"/>
      <c s="5"/>
      <c s="5"/>
      <c s="35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13</v>
      </c>
      <c s="23" t="s">
        <v>99</v>
      </c>
      <c s="19" t="s">
        <v>48</v>
      </c>
      <c s="24" t="s">
        <v>100</v>
      </c>
      <c s="25" t="s">
        <v>101</v>
      </c>
      <c s="26">
        <v>49.144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39</v>
      </c>
      <c r="E15" s="29" t="s">
        <v>102</v>
      </c>
    </row>
    <row r="16" spans="1:5" ht="76.5">
      <c r="A16" s="30" t="s">
        <v>41</v>
      </c>
      <c r="E16" s="31" t="s">
        <v>103</v>
      </c>
    </row>
    <row r="17" spans="1:5" ht="12.75">
      <c r="A17" t="s">
        <v>43</v>
      </c>
      <c r="E17" s="29" t="s">
        <v>104</v>
      </c>
    </row>
    <row r="18" spans="1:18" ht="12.75" customHeight="1">
      <c r="A18" s="5" t="s">
        <v>33</v>
      </c>
      <c s="5"/>
      <c s="34" t="s">
        <v>30</v>
      </c>
      <c s="5"/>
      <c s="21" t="s">
        <v>105</v>
      </c>
      <c s="5"/>
      <c s="5"/>
      <c s="5"/>
      <c s="35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9" t="s">
        <v>35</v>
      </c>
      <c s="23" t="s">
        <v>12</v>
      </c>
      <c s="23" t="s">
        <v>106</v>
      </c>
      <c s="19" t="s">
        <v>48</v>
      </c>
      <c s="24" t="s">
        <v>107</v>
      </c>
      <c s="25" t="s">
        <v>108</v>
      </c>
      <c s="26">
        <v>16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39</v>
      </c>
      <c r="E20" s="29" t="s">
        <v>109</v>
      </c>
    </row>
    <row r="21" spans="1:5" ht="51">
      <c r="A21" s="30" t="s">
        <v>41</v>
      </c>
      <c r="E21" s="31" t="s">
        <v>110</v>
      </c>
    </row>
    <row r="22" spans="1:5" ht="38.25">
      <c r="A22" t="s">
        <v>43</v>
      </c>
      <c r="E22" s="29" t="s">
        <v>111</v>
      </c>
    </row>
    <row r="23" spans="1:16" ht="12.75">
      <c r="A23" s="19" t="s">
        <v>35</v>
      </c>
      <c s="23" t="s">
        <v>23</v>
      </c>
      <c s="23" t="s">
        <v>112</v>
      </c>
      <c s="19" t="s">
        <v>48</v>
      </c>
      <c s="24" t="s">
        <v>113</v>
      </c>
      <c s="25" t="s">
        <v>108</v>
      </c>
      <c s="26">
        <v>44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39</v>
      </c>
      <c r="E24" s="29" t="s">
        <v>109</v>
      </c>
    </row>
    <row r="25" spans="1:5" ht="12.75">
      <c r="A25" s="30" t="s">
        <v>41</v>
      </c>
      <c r="E25" s="31" t="s">
        <v>114</v>
      </c>
    </row>
    <row r="26" spans="1:5" ht="38.25">
      <c r="A26" t="s">
        <v>43</v>
      </c>
      <c r="E26" s="29" t="s">
        <v>111</v>
      </c>
    </row>
    <row r="27" spans="1:16" ht="12.75">
      <c r="A27" s="19" t="s">
        <v>35</v>
      </c>
      <c s="23" t="s">
        <v>25</v>
      </c>
      <c s="23" t="s">
        <v>115</v>
      </c>
      <c s="19" t="s">
        <v>48</v>
      </c>
      <c s="24" t="s">
        <v>116</v>
      </c>
      <c s="25" t="s">
        <v>70</v>
      </c>
      <c s="26">
        <v>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39</v>
      </c>
      <c r="E28" s="29" t="s">
        <v>48</v>
      </c>
    </row>
    <row r="29" spans="1:5" ht="89.25">
      <c r="A29" s="30" t="s">
        <v>41</v>
      </c>
      <c r="E29" s="31" t="s">
        <v>117</v>
      </c>
    </row>
    <row r="30" spans="1:5" ht="25.5">
      <c r="A30" t="s">
        <v>43</v>
      </c>
      <c r="E30" s="29" t="s">
        <v>118</v>
      </c>
    </row>
    <row r="31" spans="1:16" ht="12.75">
      <c r="A31" s="19" t="s">
        <v>35</v>
      </c>
      <c s="23" t="s">
        <v>27</v>
      </c>
      <c s="23" t="s">
        <v>119</v>
      </c>
      <c s="19" t="s">
        <v>48</v>
      </c>
      <c s="24" t="s">
        <v>120</v>
      </c>
      <c s="25" t="s">
        <v>108</v>
      </c>
      <c s="26">
        <v>11.8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39</v>
      </c>
      <c r="E32" s="29" t="s">
        <v>48</v>
      </c>
    </row>
    <row r="33" spans="1:5" ht="51">
      <c r="A33" s="30" t="s">
        <v>41</v>
      </c>
      <c r="E33" s="31" t="s">
        <v>121</v>
      </c>
    </row>
    <row r="34" spans="1:5" ht="25.5">
      <c r="A34" t="s">
        <v>43</v>
      </c>
      <c r="E34" s="29" t="s">
        <v>122</v>
      </c>
    </row>
    <row r="35" spans="1:16" ht="12.75">
      <c r="A35" s="19" t="s">
        <v>35</v>
      </c>
      <c s="23" t="s">
        <v>62</v>
      </c>
      <c s="23" t="s">
        <v>123</v>
      </c>
      <c s="19" t="s">
        <v>48</v>
      </c>
      <c s="24" t="s">
        <v>124</v>
      </c>
      <c s="25" t="s">
        <v>101</v>
      </c>
      <c s="26">
        <v>51.1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39</v>
      </c>
      <c r="E36" s="29" t="s">
        <v>125</v>
      </c>
    </row>
    <row r="37" spans="1:5" ht="51">
      <c r="A37" s="30" t="s">
        <v>41</v>
      </c>
      <c r="E37" s="31" t="s">
        <v>126</v>
      </c>
    </row>
    <row r="38" spans="1:5" ht="102">
      <c r="A38" t="s">
        <v>43</v>
      </c>
      <c r="E38" s="29" t="s">
        <v>127</v>
      </c>
    </row>
    <row r="39" spans="1:16" ht="12.75">
      <c r="A39" s="19" t="s">
        <v>35</v>
      </c>
      <c s="23" t="s">
        <v>67</v>
      </c>
      <c s="23" t="s">
        <v>128</v>
      </c>
      <c s="19" t="s">
        <v>48</v>
      </c>
      <c s="24" t="s">
        <v>129</v>
      </c>
      <c s="25" t="s">
        <v>95</v>
      </c>
      <c s="26">
        <v>18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39</v>
      </c>
      <c r="E40" s="29" t="s">
        <v>130</v>
      </c>
    </row>
    <row r="41" spans="1:5" ht="12.75">
      <c r="A41" s="30" t="s">
        <v>41</v>
      </c>
      <c r="E41" s="31" t="s">
        <v>131</v>
      </c>
    </row>
    <row r="42" spans="1:5" ht="102">
      <c r="A42" t="s">
        <v>43</v>
      </c>
      <c r="E42" s="29" t="s">
        <v>132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0+O8+O33+O90+O123+O132+O177+O214+O231+O240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</v>
      </c>
      <c s="36">
        <f>0+I8+I33+I90+I123+I132+I177+I214+I231+I240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133</v>
      </c>
      <c s="5"/>
      <c s="14" t="s">
        <v>134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19" t="s">
        <v>35</v>
      </c>
      <c s="23" t="s">
        <v>19</v>
      </c>
      <c s="23" t="s">
        <v>135</v>
      </c>
      <c s="19" t="s">
        <v>48</v>
      </c>
      <c s="24" t="s">
        <v>136</v>
      </c>
      <c s="25" t="s">
        <v>95</v>
      </c>
      <c s="26">
        <v>798.42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48</v>
      </c>
    </row>
    <row r="11" spans="1:5" ht="38.25">
      <c r="A11" s="30" t="s">
        <v>41</v>
      </c>
      <c r="E11" s="31" t="s">
        <v>137</v>
      </c>
    </row>
    <row r="12" spans="1:5" ht="140.25">
      <c r="A12" t="s">
        <v>43</v>
      </c>
      <c r="E12" s="29" t="s">
        <v>98</v>
      </c>
    </row>
    <row r="13" spans="1:16" ht="12.75">
      <c r="A13" s="19" t="s">
        <v>35</v>
      </c>
      <c s="23" t="s">
        <v>13</v>
      </c>
      <c s="23" t="s">
        <v>56</v>
      </c>
      <c s="19" t="s">
        <v>48</v>
      </c>
      <c s="24" t="s">
        <v>57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39</v>
      </c>
      <c r="E14" s="29" t="s">
        <v>138</v>
      </c>
    </row>
    <row r="15" spans="1:5" ht="12.75">
      <c r="A15" s="30" t="s">
        <v>41</v>
      </c>
      <c r="E15" s="31" t="s">
        <v>46</v>
      </c>
    </row>
    <row r="16" spans="1:5" ht="12.75">
      <c r="A16" t="s">
        <v>43</v>
      </c>
      <c r="E16" s="29" t="s">
        <v>55</v>
      </c>
    </row>
    <row r="17" spans="1:16" ht="12.75">
      <c r="A17" s="19" t="s">
        <v>35</v>
      </c>
      <c s="23" t="s">
        <v>12</v>
      </c>
      <c s="23" t="s">
        <v>139</v>
      </c>
      <c s="19" t="s">
        <v>48</v>
      </c>
      <c s="24" t="s">
        <v>140</v>
      </c>
      <c s="25" t="s">
        <v>70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39</v>
      </c>
      <c r="E18" s="29" t="s">
        <v>141</v>
      </c>
    </row>
    <row r="19" spans="1:5" ht="12.75">
      <c r="A19" s="30" t="s">
        <v>41</v>
      </c>
      <c r="E19" s="31" t="s">
        <v>46</v>
      </c>
    </row>
    <row r="20" spans="1:5" ht="12.75">
      <c r="A20" t="s">
        <v>43</v>
      </c>
      <c r="E20" s="29" t="s">
        <v>55</v>
      </c>
    </row>
    <row r="21" spans="1:16" ht="12.75">
      <c r="A21" s="19" t="s">
        <v>35</v>
      </c>
      <c s="23" t="s">
        <v>23</v>
      </c>
      <c s="23" t="s">
        <v>142</v>
      </c>
      <c s="19" t="s">
        <v>48</v>
      </c>
      <c s="24" t="s">
        <v>143</v>
      </c>
      <c s="25" t="s">
        <v>144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39</v>
      </c>
      <c r="E22" s="29" t="s">
        <v>61</v>
      </c>
    </row>
    <row r="23" spans="1:5" ht="12.75">
      <c r="A23" s="30" t="s">
        <v>41</v>
      </c>
      <c r="E23" s="31" t="s">
        <v>46</v>
      </c>
    </row>
    <row r="24" spans="1:5" ht="76.5">
      <c r="A24" t="s">
        <v>43</v>
      </c>
      <c r="E24" s="29" t="s">
        <v>145</v>
      </c>
    </row>
    <row r="25" spans="1:16" ht="12.75">
      <c r="A25" s="19" t="s">
        <v>35</v>
      </c>
      <c s="23" t="s">
        <v>25</v>
      </c>
      <c s="23" t="s">
        <v>146</v>
      </c>
      <c s="19" t="s">
        <v>48</v>
      </c>
      <c s="24" t="s">
        <v>147</v>
      </c>
      <c s="25" t="s">
        <v>38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39</v>
      </c>
      <c r="E26" s="29" t="s">
        <v>148</v>
      </c>
    </row>
    <row r="27" spans="1:5" ht="12.75">
      <c r="A27" s="30" t="s">
        <v>41</v>
      </c>
      <c r="E27" s="31" t="s">
        <v>46</v>
      </c>
    </row>
    <row r="28" spans="1:5" ht="12.75">
      <c r="A28" t="s">
        <v>43</v>
      </c>
      <c r="E28" s="29" t="s">
        <v>55</v>
      </c>
    </row>
    <row r="29" spans="1:16" ht="12.75">
      <c r="A29" s="19" t="s">
        <v>35</v>
      </c>
      <c s="23" t="s">
        <v>27</v>
      </c>
      <c s="23" t="s">
        <v>149</v>
      </c>
      <c s="19" t="s">
        <v>48</v>
      </c>
      <c s="24" t="s">
        <v>150</v>
      </c>
      <c s="25" t="s">
        <v>70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39</v>
      </c>
      <c r="E30" s="29" t="s">
        <v>151</v>
      </c>
    </row>
    <row r="31" spans="1:5" ht="12.75">
      <c r="A31" s="30" t="s">
        <v>41</v>
      </c>
      <c r="E31" s="31" t="s">
        <v>46</v>
      </c>
    </row>
    <row r="32" spans="1:5" ht="51">
      <c r="A32" t="s">
        <v>43</v>
      </c>
      <c r="E32" s="29" t="s">
        <v>152</v>
      </c>
    </row>
    <row r="33" spans="1:18" ht="12.75" customHeight="1">
      <c r="A33" s="5" t="s">
        <v>33</v>
      </c>
      <c s="5"/>
      <c s="34" t="s">
        <v>19</v>
      </c>
      <c s="5"/>
      <c s="21" t="s">
        <v>77</v>
      </c>
      <c s="5"/>
      <c s="5"/>
      <c s="5"/>
      <c s="35">
        <f>0+Q33</f>
      </c>
      <c r="O33">
        <f>0+R33</f>
      </c>
      <c r="Q33">
        <f>0+I34+I38+I42+I46+I50+I54+I58+I62+I66+I70+I74+I78+I82+I86</f>
      </c>
      <c>
        <f>0+O34+O38+O42+O46+O50+O54+O58+O62+O66+O70+O74+O78+O82+O86</f>
      </c>
    </row>
    <row r="34" spans="1:16" ht="12.75">
      <c r="A34" s="19" t="s">
        <v>35</v>
      </c>
      <c s="23" t="s">
        <v>62</v>
      </c>
      <c s="23" t="s">
        <v>153</v>
      </c>
      <c s="19" t="s">
        <v>48</v>
      </c>
      <c s="24" t="s">
        <v>154</v>
      </c>
      <c s="25" t="s">
        <v>155</v>
      </c>
      <c s="26">
        <v>320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39</v>
      </c>
      <c r="E35" s="29" t="s">
        <v>48</v>
      </c>
    </row>
    <row r="36" spans="1:5" ht="12.75">
      <c r="A36" s="30" t="s">
        <v>41</v>
      </c>
      <c r="E36" s="31" t="s">
        <v>156</v>
      </c>
    </row>
    <row r="37" spans="1:5" ht="38.25">
      <c r="A37" t="s">
        <v>43</v>
      </c>
      <c r="E37" s="29" t="s">
        <v>157</v>
      </c>
    </row>
    <row r="38" spans="1:16" ht="12.75">
      <c r="A38" s="19" t="s">
        <v>35</v>
      </c>
      <c s="23" t="s">
        <v>67</v>
      </c>
      <c s="23" t="s">
        <v>158</v>
      </c>
      <c s="19" t="s">
        <v>48</v>
      </c>
      <c s="24" t="s">
        <v>159</v>
      </c>
      <c s="25" t="s">
        <v>101</v>
      </c>
      <c s="26">
        <v>20.4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39</v>
      </c>
      <c r="E39" s="29" t="s">
        <v>48</v>
      </c>
    </row>
    <row r="40" spans="1:5" ht="38.25">
      <c r="A40" s="30" t="s">
        <v>41</v>
      </c>
      <c r="E40" s="31" t="s">
        <v>160</v>
      </c>
    </row>
    <row r="41" spans="1:5" ht="38.25">
      <c r="A41" t="s">
        <v>43</v>
      </c>
      <c r="E41" s="29" t="s">
        <v>161</v>
      </c>
    </row>
    <row r="42" spans="1:16" ht="12.75">
      <c r="A42" s="19" t="s">
        <v>35</v>
      </c>
      <c s="23" t="s">
        <v>30</v>
      </c>
      <c s="23" t="s">
        <v>162</v>
      </c>
      <c s="19" t="s">
        <v>48</v>
      </c>
      <c s="24" t="s">
        <v>163</v>
      </c>
      <c s="25" t="s">
        <v>101</v>
      </c>
      <c s="26">
        <v>140.48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39</v>
      </c>
      <c r="E43" s="29" t="s">
        <v>48</v>
      </c>
    </row>
    <row r="44" spans="1:5" ht="38.25">
      <c r="A44" s="30" t="s">
        <v>41</v>
      </c>
      <c r="E44" s="31" t="s">
        <v>164</v>
      </c>
    </row>
    <row r="45" spans="1:5" ht="306">
      <c r="A45" t="s">
        <v>43</v>
      </c>
      <c r="E45" s="29" t="s">
        <v>165</v>
      </c>
    </row>
    <row r="46" spans="1:16" ht="12.75">
      <c r="A46" s="19" t="s">
        <v>35</v>
      </c>
      <c s="23" t="s">
        <v>32</v>
      </c>
      <c s="23" t="s">
        <v>166</v>
      </c>
      <c s="19" t="s">
        <v>48</v>
      </c>
      <c s="24" t="s">
        <v>167</v>
      </c>
      <c s="25" t="s">
        <v>101</v>
      </c>
      <c s="26">
        <v>26.4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48</v>
      </c>
    </row>
    <row r="48" spans="1:5" ht="12.75">
      <c r="A48" s="30" t="s">
        <v>41</v>
      </c>
      <c r="E48" s="31" t="s">
        <v>168</v>
      </c>
    </row>
    <row r="49" spans="1:5" ht="293.25">
      <c r="A49" t="s">
        <v>43</v>
      </c>
      <c r="E49" s="29" t="s">
        <v>169</v>
      </c>
    </row>
    <row r="50" spans="1:16" ht="12.75">
      <c r="A50" s="19" t="s">
        <v>35</v>
      </c>
      <c s="23" t="s">
        <v>83</v>
      </c>
      <c s="23" t="s">
        <v>170</v>
      </c>
      <c s="19" t="s">
        <v>13</v>
      </c>
      <c s="24" t="s">
        <v>171</v>
      </c>
      <c s="25" t="s">
        <v>101</v>
      </c>
      <c s="26">
        <v>120.08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39</v>
      </c>
      <c r="E51" s="29" t="s">
        <v>172</v>
      </c>
    </row>
    <row r="52" spans="1:5" ht="12.75">
      <c r="A52" s="30" t="s">
        <v>41</v>
      </c>
      <c r="E52" s="31" t="s">
        <v>173</v>
      </c>
    </row>
    <row r="53" spans="1:5" ht="318.75">
      <c r="A53" t="s">
        <v>43</v>
      </c>
      <c r="E53" s="29" t="s">
        <v>174</v>
      </c>
    </row>
    <row r="54" spans="1:16" ht="12.75">
      <c r="A54" s="19" t="s">
        <v>35</v>
      </c>
      <c s="23" t="s">
        <v>88</v>
      </c>
      <c s="23" t="s">
        <v>175</v>
      </c>
      <c s="19" t="s">
        <v>48</v>
      </c>
      <c s="24" t="s">
        <v>176</v>
      </c>
      <c s="25" t="s">
        <v>101</v>
      </c>
      <c s="26">
        <v>353.8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39</v>
      </c>
      <c r="E55" s="29" t="s">
        <v>125</v>
      </c>
    </row>
    <row r="56" spans="1:5" ht="140.25">
      <c r="A56" s="30" t="s">
        <v>41</v>
      </c>
      <c r="E56" s="31" t="s">
        <v>177</v>
      </c>
    </row>
    <row r="57" spans="1:5" ht="318.75">
      <c r="A57" t="s">
        <v>43</v>
      </c>
      <c r="E57" s="29" t="s">
        <v>178</v>
      </c>
    </row>
    <row r="58" spans="1:16" ht="12.75">
      <c r="A58" s="19" t="s">
        <v>35</v>
      </c>
      <c s="23" t="s">
        <v>179</v>
      </c>
      <c s="23" t="s">
        <v>180</v>
      </c>
      <c s="19" t="s">
        <v>48</v>
      </c>
      <c s="24" t="s">
        <v>181</v>
      </c>
      <c s="25" t="s">
        <v>101</v>
      </c>
      <c s="26">
        <v>33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39</v>
      </c>
      <c r="E59" s="29" t="s">
        <v>182</v>
      </c>
    </row>
    <row r="60" spans="1:5" ht="12.75">
      <c r="A60" s="30" t="s">
        <v>41</v>
      </c>
      <c r="E60" s="31" t="s">
        <v>183</v>
      </c>
    </row>
    <row r="61" spans="1:5" ht="280.5">
      <c r="A61" t="s">
        <v>43</v>
      </c>
      <c r="E61" s="29" t="s">
        <v>184</v>
      </c>
    </row>
    <row r="62" spans="1:16" ht="12.75">
      <c r="A62" s="19" t="s">
        <v>35</v>
      </c>
      <c s="23" t="s">
        <v>185</v>
      </c>
      <c s="23" t="s">
        <v>186</v>
      </c>
      <c s="19" t="s">
        <v>19</v>
      </c>
      <c s="24" t="s">
        <v>187</v>
      </c>
      <c s="25" t="s">
        <v>101</v>
      </c>
      <c s="26">
        <v>95.16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39</v>
      </c>
      <c r="E63" s="29" t="s">
        <v>188</v>
      </c>
    </row>
    <row r="64" spans="1:5" ht="51">
      <c r="A64" s="30" t="s">
        <v>41</v>
      </c>
      <c r="E64" s="31" t="s">
        <v>189</v>
      </c>
    </row>
    <row r="65" spans="1:5" ht="229.5">
      <c r="A65" t="s">
        <v>43</v>
      </c>
      <c r="E65" s="29" t="s">
        <v>190</v>
      </c>
    </row>
    <row r="66" spans="1:16" ht="12.75">
      <c r="A66" s="19" t="s">
        <v>35</v>
      </c>
      <c s="23" t="s">
        <v>191</v>
      </c>
      <c s="23" t="s">
        <v>186</v>
      </c>
      <c s="19" t="s">
        <v>13</v>
      </c>
      <c s="24" t="s">
        <v>187</v>
      </c>
      <c s="25" t="s">
        <v>101</v>
      </c>
      <c s="26">
        <v>78.39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39</v>
      </c>
      <c r="E67" s="29" t="s">
        <v>192</v>
      </c>
    </row>
    <row r="68" spans="1:5" ht="127.5">
      <c r="A68" s="30" t="s">
        <v>41</v>
      </c>
      <c r="E68" s="31" t="s">
        <v>193</v>
      </c>
    </row>
    <row r="69" spans="1:5" ht="229.5">
      <c r="A69" t="s">
        <v>43</v>
      </c>
      <c r="E69" s="29" t="s">
        <v>190</v>
      </c>
    </row>
    <row r="70" spans="1:16" ht="12.75">
      <c r="A70" s="19" t="s">
        <v>35</v>
      </c>
      <c s="23" t="s">
        <v>194</v>
      </c>
      <c s="23" t="s">
        <v>195</v>
      </c>
      <c s="19" t="s">
        <v>48</v>
      </c>
      <c s="24" t="s">
        <v>196</v>
      </c>
      <c s="25" t="s">
        <v>101</v>
      </c>
      <c s="26">
        <v>120.08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39</v>
      </c>
      <c r="E71" s="29" t="s">
        <v>197</v>
      </c>
    </row>
    <row r="72" spans="1:5" ht="89.25">
      <c r="A72" s="30" t="s">
        <v>41</v>
      </c>
      <c r="E72" s="31" t="s">
        <v>198</v>
      </c>
    </row>
    <row r="73" spans="1:5" ht="280.5">
      <c r="A73" t="s">
        <v>43</v>
      </c>
      <c r="E73" s="29" t="s">
        <v>199</v>
      </c>
    </row>
    <row r="74" spans="1:16" ht="12.75">
      <c r="A74" s="19" t="s">
        <v>35</v>
      </c>
      <c s="23" t="s">
        <v>200</v>
      </c>
      <c s="23" t="s">
        <v>201</v>
      </c>
      <c s="19" t="s">
        <v>48</v>
      </c>
      <c s="24" t="s">
        <v>202</v>
      </c>
      <c s="25" t="s">
        <v>80</v>
      </c>
      <c s="26">
        <v>41.25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39</v>
      </c>
      <c r="E75" s="29" t="s">
        <v>48</v>
      </c>
    </row>
    <row r="76" spans="1:5" ht="12.75">
      <c r="A76" s="30" t="s">
        <v>41</v>
      </c>
      <c r="E76" s="31" t="s">
        <v>203</v>
      </c>
    </row>
    <row r="77" spans="1:5" ht="25.5">
      <c r="A77" t="s">
        <v>43</v>
      </c>
      <c r="E77" s="29" t="s">
        <v>204</v>
      </c>
    </row>
    <row r="78" spans="1:16" ht="12.75">
      <c r="A78" s="19" t="s">
        <v>35</v>
      </c>
      <c s="23" t="s">
        <v>205</v>
      </c>
      <c s="23" t="s">
        <v>206</v>
      </c>
      <c s="19" t="s">
        <v>48</v>
      </c>
      <c s="24" t="s">
        <v>207</v>
      </c>
      <c s="25" t="s">
        <v>101</v>
      </c>
      <c s="26">
        <v>20.4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39</v>
      </c>
      <c r="E79" s="29" t="s">
        <v>48</v>
      </c>
    </row>
    <row r="80" spans="1:5" ht="12.75">
      <c r="A80" s="30" t="s">
        <v>41</v>
      </c>
      <c r="E80" s="31" t="s">
        <v>208</v>
      </c>
    </row>
    <row r="81" spans="1:5" ht="38.25">
      <c r="A81" t="s">
        <v>43</v>
      </c>
      <c r="E81" s="29" t="s">
        <v>209</v>
      </c>
    </row>
    <row r="82" spans="1:16" ht="12.75">
      <c r="A82" s="19" t="s">
        <v>35</v>
      </c>
      <c s="23" t="s">
        <v>210</v>
      </c>
      <c s="23" t="s">
        <v>211</v>
      </c>
      <c s="19" t="s">
        <v>48</v>
      </c>
      <c s="24" t="s">
        <v>212</v>
      </c>
      <c s="25" t="s">
        <v>80</v>
      </c>
      <c s="26">
        <v>136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39</v>
      </c>
      <c r="E83" s="29" t="s">
        <v>48</v>
      </c>
    </row>
    <row r="84" spans="1:5" ht="12.75">
      <c r="A84" s="30" t="s">
        <v>41</v>
      </c>
      <c r="E84" s="31" t="s">
        <v>213</v>
      </c>
    </row>
    <row r="85" spans="1:5" ht="25.5">
      <c r="A85" t="s">
        <v>43</v>
      </c>
      <c r="E85" s="29" t="s">
        <v>214</v>
      </c>
    </row>
    <row r="86" spans="1:16" ht="12.75">
      <c r="A86" s="19" t="s">
        <v>35</v>
      </c>
      <c s="23" t="s">
        <v>215</v>
      </c>
      <c s="23" t="s">
        <v>216</v>
      </c>
      <c s="19" t="s">
        <v>48</v>
      </c>
      <c s="24" t="s">
        <v>217</v>
      </c>
      <c s="25" t="s">
        <v>101</v>
      </c>
      <c s="26">
        <v>6.8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39</v>
      </c>
      <c r="E87" s="29" t="s">
        <v>48</v>
      </c>
    </row>
    <row r="88" spans="1:5" ht="12.75">
      <c r="A88" s="30" t="s">
        <v>41</v>
      </c>
      <c r="E88" s="31" t="s">
        <v>218</v>
      </c>
    </row>
    <row r="89" spans="1:5" ht="38.25">
      <c r="A89" t="s">
        <v>43</v>
      </c>
      <c r="E89" s="29" t="s">
        <v>219</v>
      </c>
    </row>
    <row r="90" spans="1:18" ht="12.75" customHeight="1">
      <c r="A90" s="5" t="s">
        <v>33</v>
      </c>
      <c s="5"/>
      <c s="34" t="s">
        <v>13</v>
      </c>
      <c s="5"/>
      <c s="21" t="s">
        <v>220</v>
      </c>
      <c s="5"/>
      <c s="5"/>
      <c s="5"/>
      <c s="35">
        <f>0+Q90</f>
      </c>
      <c r="O90">
        <f>0+R90</f>
      </c>
      <c r="Q90">
        <f>0+I91+I95+I99+I103+I107+I111+I115+I119</f>
      </c>
      <c>
        <f>0+O91+O95+O99+O103+O107+O111+O115+O119</f>
      </c>
    </row>
    <row r="91" spans="1:16" ht="12.75">
      <c r="A91" s="19" t="s">
        <v>35</v>
      </c>
      <c s="23" t="s">
        <v>221</v>
      </c>
      <c s="23" t="s">
        <v>222</v>
      </c>
      <c s="19" t="s">
        <v>48</v>
      </c>
      <c s="24" t="s">
        <v>223</v>
      </c>
      <c s="25" t="s">
        <v>101</v>
      </c>
      <c s="26">
        <v>1.17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39</v>
      </c>
      <c r="E92" s="29" t="s">
        <v>224</v>
      </c>
    </row>
    <row r="93" spans="1:5" ht="51">
      <c r="A93" s="30" t="s">
        <v>41</v>
      </c>
      <c r="E93" s="31" t="s">
        <v>225</v>
      </c>
    </row>
    <row r="94" spans="1:5" ht="51">
      <c r="A94" t="s">
        <v>43</v>
      </c>
      <c r="E94" s="29" t="s">
        <v>226</v>
      </c>
    </row>
    <row r="95" spans="1:16" ht="12.75">
      <c r="A95" s="19" t="s">
        <v>35</v>
      </c>
      <c s="23" t="s">
        <v>227</v>
      </c>
      <c s="23" t="s">
        <v>228</v>
      </c>
      <c s="19" t="s">
        <v>48</v>
      </c>
      <c s="24" t="s">
        <v>229</v>
      </c>
      <c s="25" t="s">
        <v>101</v>
      </c>
      <c s="26">
        <v>0.279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39</v>
      </c>
      <c r="E96" s="29" t="s">
        <v>230</v>
      </c>
    </row>
    <row r="97" spans="1:5" ht="12.75">
      <c r="A97" s="30" t="s">
        <v>41</v>
      </c>
      <c r="E97" s="31" t="s">
        <v>231</v>
      </c>
    </row>
    <row r="98" spans="1:5" ht="51">
      <c r="A98" t="s">
        <v>43</v>
      </c>
      <c r="E98" s="29" t="s">
        <v>232</v>
      </c>
    </row>
    <row r="99" spans="1:16" ht="12.75">
      <c r="A99" s="19" t="s">
        <v>35</v>
      </c>
      <c s="23" t="s">
        <v>233</v>
      </c>
      <c s="23" t="s">
        <v>234</v>
      </c>
      <c s="19" t="s">
        <v>48</v>
      </c>
      <c s="24" t="s">
        <v>235</v>
      </c>
      <c s="25" t="s">
        <v>80</v>
      </c>
      <c s="26">
        <v>284.51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39</v>
      </c>
      <c r="E100" s="29" t="s">
        <v>48</v>
      </c>
    </row>
    <row r="101" spans="1:5" ht="89.25">
      <c r="A101" s="30" t="s">
        <v>41</v>
      </c>
      <c r="E101" s="31" t="s">
        <v>236</v>
      </c>
    </row>
    <row r="102" spans="1:5" ht="102">
      <c r="A102" t="s">
        <v>43</v>
      </c>
      <c r="E102" s="29" t="s">
        <v>237</v>
      </c>
    </row>
    <row r="103" spans="1:16" ht="12.75">
      <c r="A103" s="19" t="s">
        <v>35</v>
      </c>
      <c s="23" t="s">
        <v>238</v>
      </c>
      <c s="23" t="s">
        <v>239</v>
      </c>
      <c s="19" t="s">
        <v>48</v>
      </c>
      <c s="24" t="s">
        <v>240</v>
      </c>
      <c s="25" t="s">
        <v>80</v>
      </c>
      <c s="26">
        <v>203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39</v>
      </c>
      <c r="E104" s="29" t="s">
        <v>48</v>
      </c>
    </row>
    <row r="105" spans="1:5" ht="38.25">
      <c r="A105" s="30" t="s">
        <v>41</v>
      </c>
      <c r="E105" s="31" t="s">
        <v>241</v>
      </c>
    </row>
    <row r="106" spans="1:5" ht="331.5">
      <c r="A106" t="s">
        <v>43</v>
      </c>
      <c r="E106" s="29" t="s">
        <v>242</v>
      </c>
    </row>
    <row r="107" spans="1:16" ht="12.75">
      <c r="A107" s="19" t="s">
        <v>35</v>
      </c>
      <c s="23" t="s">
        <v>243</v>
      </c>
      <c s="23" t="s">
        <v>244</v>
      </c>
      <c s="19" t="s">
        <v>48</v>
      </c>
      <c s="24" t="s">
        <v>245</v>
      </c>
      <c s="25" t="s">
        <v>80</v>
      </c>
      <c s="26">
        <v>203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39</v>
      </c>
      <c r="E108" s="29" t="s">
        <v>48</v>
      </c>
    </row>
    <row r="109" spans="1:5" ht="12.75">
      <c r="A109" s="30" t="s">
        <v>41</v>
      </c>
      <c r="E109" s="31" t="s">
        <v>246</v>
      </c>
    </row>
    <row r="110" spans="1:5" ht="12.75">
      <c r="A110" t="s">
        <v>43</v>
      </c>
      <c r="E110" s="29" t="s">
        <v>247</v>
      </c>
    </row>
    <row r="111" spans="1:16" ht="12.75">
      <c r="A111" s="19" t="s">
        <v>35</v>
      </c>
      <c s="23" t="s">
        <v>248</v>
      </c>
      <c s="23" t="s">
        <v>249</v>
      </c>
      <c s="19" t="s">
        <v>48</v>
      </c>
      <c s="24" t="s">
        <v>250</v>
      </c>
      <c s="25" t="s">
        <v>101</v>
      </c>
      <c s="26">
        <v>42.85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39</v>
      </c>
      <c r="E112" s="29" t="s">
        <v>251</v>
      </c>
    </row>
    <row r="113" spans="1:5" ht="38.25">
      <c r="A113" s="30" t="s">
        <v>41</v>
      </c>
      <c r="E113" s="31" t="s">
        <v>252</v>
      </c>
    </row>
    <row r="114" spans="1:5" ht="38.25">
      <c r="A114" t="s">
        <v>43</v>
      </c>
      <c r="E114" s="29" t="s">
        <v>253</v>
      </c>
    </row>
    <row r="115" spans="1:16" ht="12.75">
      <c r="A115" s="19" t="s">
        <v>35</v>
      </c>
      <c s="23" t="s">
        <v>254</v>
      </c>
      <c s="23" t="s">
        <v>255</v>
      </c>
      <c s="19" t="s">
        <v>48</v>
      </c>
      <c s="24" t="s">
        <v>256</v>
      </c>
      <c s="25" t="s">
        <v>101</v>
      </c>
      <c s="26">
        <v>72.6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39</v>
      </c>
      <c r="E116" s="29" t="s">
        <v>257</v>
      </c>
    </row>
    <row r="117" spans="1:5" ht="38.25">
      <c r="A117" s="30" t="s">
        <v>41</v>
      </c>
      <c r="E117" s="31" t="s">
        <v>258</v>
      </c>
    </row>
    <row r="118" spans="1:5" ht="369.75">
      <c r="A118" t="s">
        <v>43</v>
      </c>
      <c r="E118" s="29" t="s">
        <v>259</v>
      </c>
    </row>
    <row r="119" spans="1:16" ht="12.75">
      <c r="A119" s="19" t="s">
        <v>35</v>
      </c>
      <c s="23" t="s">
        <v>260</v>
      </c>
      <c s="23" t="s">
        <v>261</v>
      </c>
      <c s="19" t="s">
        <v>48</v>
      </c>
      <c s="24" t="s">
        <v>262</v>
      </c>
      <c s="25" t="s">
        <v>95</v>
      </c>
      <c s="26">
        <v>9.075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39</v>
      </c>
      <c r="E120" s="29" t="s">
        <v>48</v>
      </c>
    </row>
    <row r="121" spans="1:5" ht="12.75">
      <c r="A121" s="30" t="s">
        <v>41</v>
      </c>
      <c r="E121" s="31" t="s">
        <v>263</v>
      </c>
    </row>
    <row r="122" spans="1:5" ht="267.75">
      <c r="A122" t="s">
        <v>43</v>
      </c>
      <c r="E122" s="29" t="s">
        <v>264</v>
      </c>
    </row>
    <row r="123" spans="1:18" ht="12.75" customHeight="1">
      <c r="A123" s="5" t="s">
        <v>33</v>
      </c>
      <c s="5"/>
      <c s="34" t="s">
        <v>12</v>
      </c>
      <c s="5"/>
      <c s="21" t="s">
        <v>265</v>
      </c>
      <c s="5"/>
      <c s="5"/>
      <c s="5"/>
      <c s="35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266</v>
      </c>
      <c s="23" t="s">
        <v>267</v>
      </c>
      <c s="19" t="s">
        <v>48</v>
      </c>
      <c s="24" t="s">
        <v>268</v>
      </c>
      <c s="25" t="s">
        <v>101</v>
      </c>
      <c s="26">
        <v>115.506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39</v>
      </c>
      <c r="E125" s="29" t="s">
        <v>269</v>
      </c>
    </row>
    <row r="126" spans="1:5" ht="140.25">
      <c r="A126" s="30" t="s">
        <v>41</v>
      </c>
      <c r="E126" s="31" t="s">
        <v>270</v>
      </c>
    </row>
    <row r="127" spans="1:5" ht="369.75">
      <c r="A127" t="s">
        <v>43</v>
      </c>
      <c r="E127" s="29" t="s">
        <v>271</v>
      </c>
    </row>
    <row r="128" spans="1:16" ht="12.75">
      <c r="A128" s="19" t="s">
        <v>35</v>
      </c>
      <c s="23" t="s">
        <v>272</v>
      </c>
      <c s="23" t="s">
        <v>273</v>
      </c>
      <c s="19" t="s">
        <v>48</v>
      </c>
      <c s="24" t="s">
        <v>274</v>
      </c>
      <c s="25" t="s">
        <v>95</v>
      </c>
      <c s="26">
        <v>17.326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39</v>
      </c>
      <c r="E129" s="29" t="s">
        <v>275</v>
      </c>
    </row>
    <row r="130" spans="1:5" ht="12.75">
      <c r="A130" s="30" t="s">
        <v>41</v>
      </c>
      <c r="E130" s="31" t="s">
        <v>276</v>
      </c>
    </row>
    <row r="131" spans="1:5" ht="267.75">
      <c r="A131" t="s">
        <v>43</v>
      </c>
      <c r="E131" s="29" t="s">
        <v>264</v>
      </c>
    </row>
    <row r="132" spans="1:18" ht="12.75" customHeight="1">
      <c r="A132" s="5" t="s">
        <v>33</v>
      </c>
      <c s="5"/>
      <c s="34" t="s">
        <v>23</v>
      </c>
      <c s="5"/>
      <c s="21" t="s">
        <v>277</v>
      </c>
      <c s="5"/>
      <c s="5"/>
      <c s="5"/>
      <c s="35">
        <f>0+Q132</f>
      </c>
      <c r="O132">
        <f>0+R132</f>
      </c>
      <c r="Q132">
        <f>0+I133+I137+I141+I145+I149+I153+I157+I161+I165+I169+I173</f>
      </c>
      <c>
        <f>0+O133+O137+O141+O145+O149+O153+O157+O161+O165+O169+O173</f>
      </c>
    </row>
    <row r="133" spans="1:16" ht="12.75">
      <c r="A133" s="19" t="s">
        <v>35</v>
      </c>
      <c s="23" t="s">
        <v>278</v>
      </c>
      <c s="23" t="s">
        <v>279</v>
      </c>
      <c s="19" t="s">
        <v>280</v>
      </c>
      <c s="24" t="s">
        <v>281</v>
      </c>
      <c s="25" t="s">
        <v>101</v>
      </c>
      <c s="26">
        <v>100.46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39</v>
      </c>
      <c r="E134" s="29" t="s">
        <v>282</v>
      </c>
    </row>
    <row r="135" spans="1:5" ht="51">
      <c r="A135" s="30" t="s">
        <v>41</v>
      </c>
      <c r="E135" s="31" t="s">
        <v>283</v>
      </c>
    </row>
    <row r="136" spans="1:5" ht="369.75">
      <c r="A136" t="s">
        <v>43</v>
      </c>
      <c r="E136" s="29" t="s">
        <v>271</v>
      </c>
    </row>
    <row r="137" spans="1:16" ht="12.75">
      <c r="A137" s="19" t="s">
        <v>35</v>
      </c>
      <c s="23" t="s">
        <v>284</v>
      </c>
      <c s="23" t="s">
        <v>285</v>
      </c>
      <c s="19" t="s">
        <v>48</v>
      </c>
      <c s="24" t="s">
        <v>286</v>
      </c>
      <c s="25" t="s">
        <v>95</v>
      </c>
      <c s="26">
        <v>22.604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39</v>
      </c>
      <c r="E138" s="29" t="s">
        <v>275</v>
      </c>
    </row>
    <row r="139" spans="1:5" ht="12.75">
      <c r="A139" s="30" t="s">
        <v>41</v>
      </c>
      <c r="E139" s="31" t="s">
        <v>287</v>
      </c>
    </row>
    <row r="140" spans="1:5" ht="267.75">
      <c r="A140" t="s">
        <v>43</v>
      </c>
      <c r="E140" s="29" t="s">
        <v>288</v>
      </c>
    </row>
    <row r="141" spans="1:16" ht="12.75">
      <c r="A141" s="19" t="s">
        <v>35</v>
      </c>
      <c s="23" t="s">
        <v>289</v>
      </c>
      <c s="23" t="s">
        <v>290</v>
      </c>
      <c s="19" t="s">
        <v>48</v>
      </c>
      <c s="24" t="s">
        <v>291</v>
      </c>
      <c s="25" t="s">
        <v>95</v>
      </c>
      <c s="26">
        <v>2.417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39</v>
      </c>
      <c r="E142" s="29" t="s">
        <v>292</v>
      </c>
    </row>
    <row r="143" spans="1:5" ht="12.75">
      <c r="A143" s="30" t="s">
        <v>41</v>
      </c>
      <c r="E143" s="31" t="s">
        <v>293</v>
      </c>
    </row>
    <row r="144" spans="1:5" ht="255">
      <c r="A144" t="s">
        <v>43</v>
      </c>
      <c r="E144" s="29" t="s">
        <v>294</v>
      </c>
    </row>
    <row r="145" spans="1:16" ht="12.75">
      <c r="A145" s="19" t="s">
        <v>35</v>
      </c>
      <c s="23" t="s">
        <v>295</v>
      </c>
      <c s="23" t="s">
        <v>296</v>
      </c>
      <c s="19" t="s">
        <v>48</v>
      </c>
      <c s="24" t="s">
        <v>297</v>
      </c>
      <c s="25" t="s">
        <v>70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39</v>
      </c>
      <c r="E146" s="29" t="s">
        <v>298</v>
      </c>
    </row>
    <row r="147" spans="1:5" ht="12.75">
      <c r="A147" s="30" t="s">
        <v>41</v>
      </c>
      <c r="E147" s="31" t="s">
        <v>46</v>
      </c>
    </row>
    <row r="148" spans="1:5" ht="229.5">
      <c r="A148" t="s">
        <v>43</v>
      </c>
      <c r="E148" s="29" t="s">
        <v>299</v>
      </c>
    </row>
    <row r="149" spans="1:16" ht="12.75">
      <c r="A149" s="19" t="s">
        <v>35</v>
      </c>
      <c s="23" t="s">
        <v>300</v>
      </c>
      <c s="23" t="s">
        <v>301</v>
      </c>
      <c s="19" t="s">
        <v>48</v>
      </c>
      <c s="24" t="s">
        <v>302</v>
      </c>
      <c s="25" t="s">
        <v>70</v>
      </c>
      <c s="26">
        <v>2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39</v>
      </c>
      <c r="E150" s="29" t="s">
        <v>298</v>
      </c>
    </row>
    <row r="151" spans="1:5" ht="12.75">
      <c r="A151" s="30" t="s">
        <v>41</v>
      </c>
      <c r="E151" s="31" t="s">
        <v>303</v>
      </c>
    </row>
    <row r="152" spans="1:5" ht="229.5">
      <c r="A152" t="s">
        <v>43</v>
      </c>
      <c r="E152" s="29" t="s">
        <v>299</v>
      </c>
    </row>
    <row r="153" spans="1:16" ht="12.75">
      <c r="A153" s="19" t="s">
        <v>35</v>
      </c>
      <c s="23" t="s">
        <v>304</v>
      </c>
      <c s="23" t="s">
        <v>305</v>
      </c>
      <c s="19" t="s">
        <v>48</v>
      </c>
      <c s="24" t="s">
        <v>306</v>
      </c>
      <c s="25" t="s">
        <v>70</v>
      </c>
      <c s="26">
        <v>1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39</v>
      </c>
      <c r="E154" s="29" t="s">
        <v>298</v>
      </c>
    </row>
    <row r="155" spans="1:5" ht="12.75">
      <c r="A155" s="30" t="s">
        <v>41</v>
      </c>
      <c r="E155" s="31" t="s">
        <v>46</v>
      </c>
    </row>
    <row r="156" spans="1:5" ht="229.5">
      <c r="A156" t="s">
        <v>43</v>
      </c>
      <c r="E156" s="29" t="s">
        <v>299</v>
      </c>
    </row>
    <row r="157" spans="1:16" ht="12.75">
      <c r="A157" s="19" t="s">
        <v>35</v>
      </c>
      <c s="23" t="s">
        <v>307</v>
      </c>
      <c s="23" t="s">
        <v>308</v>
      </c>
      <c s="19" t="s">
        <v>48</v>
      </c>
      <c s="24" t="s">
        <v>309</v>
      </c>
      <c s="25" t="s">
        <v>101</v>
      </c>
      <c s="26">
        <v>1.702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38.25">
      <c r="A158" s="28" t="s">
        <v>39</v>
      </c>
      <c r="E158" s="29" t="s">
        <v>310</v>
      </c>
    </row>
    <row r="159" spans="1:5" ht="38.25">
      <c r="A159" s="30" t="s">
        <v>41</v>
      </c>
      <c r="E159" s="31" t="s">
        <v>311</v>
      </c>
    </row>
    <row r="160" spans="1:5" ht="229.5">
      <c r="A160" t="s">
        <v>43</v>
      </c>
      <c r="E160" s="29" t="s">
        <v>312</v>
      </c>
    </row>
    <row r="161" spans="1:16" ht="12.75">
      <c r="A161" s="19" t="s">
        <v>35</v>
      </c>
      <c s="23" t="s">
        <v>313</v>
      </c>
      <c s="23" t="s">
        <v>314</v>
      </c>
      <c s="19" t="s">
        <v>48</v>
      </c>
      <c s="24" t="s">
        <v>315</v>
      </c>
      <c s="25" t="s">
        <v>101</v>
      </c>
      <c s="26">
        <v>7.996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39</v>
      </c>
      <c r="E162" s="29" t="s">
        <v>316</v>
      </c>
    </row>
    <row r="163" spans="1:5" ht="51">
      <c r="A163" s="30" t="s">
        <v>41</v>
      </c>
      <c r="E163" s="31" t="s">
        <v>317</v>
      </c>
    </row>
    <row r="164" spans="1:5" ht="369.75">
      <c r="A164" t="s">
        <v>43</v>
      </c>
      <c r="E164" s="29" t="s">
        <v>271</v>
      </c>
    </row>
    <row r="165" spans="1:16" ht="12.75">
      <c r="A165" s="19" t="s">
        <v>35</v>
      </c>
      <c s="23" t="s">
        <v>318</v>
      </c>
      <c s="23" t="s">
        <v>319</v>
      </c>
      <c s="19" t="s">
        <v>48</v>
      </c>
      <c s="24" t="s">
        <v>320</v>
      </c>
      <c s="25" t="s">
        <v>101</v>
      </c>
      <c s="26">
        <v>11.37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39</v>
      </c>
      <c r="E166" s="29" t="s">
        <v>321</v>
      </c>
    </row>
    <row r="167" spans="1:5" ht="38.25">
      <c r="A167" s="30" t="s">
        <v>41</v>
      </c>
      <c r="E167" s="31" t="s">
        <v>322</v>
      </c>
    </row>
    <row r="168" spans="1:5" ht="369.75">
      <c r="A168" t="s">
        <v>43</v>
      </c>
      <c r="E168" s="29" t="s">
        <v>271</v>
      </c>
    </row>
    <row r="169" spans="1:16" ht="12.75">
      <c r="A169" s="19" t="s">
        <v>35</v>
      </c>
      <c s="23" t="s">
        <v>323</v>
      </c>
      <c s="23" t="s">
        <v>324</v>
      </c>
      <c s="19" t="s">
        <v>48</v>
      </c>
      <c s="24" t="s">
        <v>325</v>
      </c>
      <c s="25" t="s">
        <v>101</v>
      </c>
      <c s="26">
        <v>11.7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39</v>
      </c>
      <c r="E170" s="29" t="s">
        <v>326</v>
      </c>
    </row>
    <row r="171" spans="1:5" ht="51">
      <c r="A171" s="30" t="s">
        <v>41</v>
      </c>
      <c r="E171" s="31" t="s">
        <v>327</v>
      </c>
    </row>
    <row r="172" spans="1:5" ht="38.25">
      <c r="A172" t="s">
        <v>43</v>
      </c>
      <c r="E172" s="29" t="s">
        <v>253</v>
      </c>
    </row>
    <row r="173" spans="1:16" ht="12.75">
      <c r="A173" s="19" t="s">
        <v>35</v>
      </c>
      <c s="23" t="s">
        <v>328</v>
      </c>
      <c s="23" t="s">
        <v>329</v>
      </c>
      <c s="19" t="s">
        <v>48</v>
      </c>
      <c s="24" t="s">
        <v>330</v>
      </c>
      <c s="25" t="s">
        <v>101</v>
      </c>
      <c s="26">
        <v>27.25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25.5">
      <c r="A174" s="28" t="s">
        <v>39</v>
      </c>
      <c r="E174" s="29" t="s">
        <v>331</v>
      </c>
    </row>
    <row r="175" spans="1:5" ht="114.75">
      <c r="A175" s="30" t="s">
        <v>41</v>
      </c>
      <c r="E175" s="31" t="s">
        <v>332</v>
      </c>
    </row>
    <row r="176" spans="1:5" ht="102">
      <c r="A176" t="s">
        <v>43</v>
      </c>
      <c r="E176" s="29" t="s">
        <v>333</v>
      </c>
    </row>
    <row r="177" spans="1:18" ht="12.75" customHeight="1">
      <c r="A177" s="5" t="s">
        <v>33</v>
      </c>
      <c s="5"/>
      <c s="34" t="s">
        <v>25</v>
      </c>
      <c s="5"/>
      <c s="21" t="s">
        <v>334</v>
      </c>
      <c s="5"/>
      <c s="5"/>
      <c s="5"/>
      <c s="35">
        <f>0+Q177</f>
      </c>
      <c r="O177">
        <f>0+R177</f>
      </c>
      <c r="Q177">
        <f>0+I178+I182+I186+I190+I194+I198+I202+I206+I210</f>
      </c>
      <c>
        <f>0+O178+O182+O186+O190+O194+O198+O202+O206+O210</f>
      </c>
    </row>
    <row r="178" spans="1:16" ht="12.75">
      <c r="A178" s="19" t="s">
        <v>35</v>
      </c>
      <c s="23" t="s">
        <v>335</v>
      </c>
      <c s="23" t="s">
        <v>336</v>
      </c>
      <c s="19" t="s">
        <v>48</v>
      </c>
      <c s="24" t="s">
        <v>337</v>
      </c>
      <c s="25" t="s">
        <v>101</v>
      </c>
      <c s="26">
        <v>40.651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39</v>
      </c>
      <c r="E179" s="29" t="s">
        <v>338</v>
      </c>
    </row>
    <row r="180" spans="1:5" ht="63.75">
      <c r="A180" s="30" t="s">
        <v>41</v>
      </c>
      <c r="E180" s="31" t="s">
        <v>339</v>
      </c>
    </row>
    <row r="181" spans="1:5" ht="51">
      <c r="A181" t="s">
        <v>43</v>
      </c>
      <c r="E181" s="29" t="s">
        <v>340</v>
      </c>
    </row>
    <row r="182" spans="1:16" ht="12.75">
      <c r="A182" s="19" t="s">
        <v>35</v>
      </c>
      <c s="23" t="s">
        <v>341</v>
      </c>
      <c s="23" t="s">
        <v>342</v>
      </c>
      <c s="19" t="s">
        <v>48</v>
      </c>
      <c s="24" t="s">
        <v>343</v>
      </c>
      <c s="25" t="s">
        <v>101</v>
      </c>
      <c s="26">
        <v>14.1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39</v>
      </c>
      <c r="E183" s="29" t="s">
        <v>48</v>
      </c>
    </row>
    <row r="184" spans="1:5" ht="38.25">
      <c r="A184" s="30" t="s">
        <v>41</v>
      </c>
      <c r="E184" s="31" t="s">
        <v>344</v>
      </c>
    </row>
    <row r="185" spans="1:5" ht="102">
      <c r="A185" t="s">
        <v>43</v>
      </c>
      <c r="E185" s="29" t="s">
        <v>345</v>
      </c>
    </row>
    <row r="186" spans="1:16" ht="12.75">
      <c r="A186" s="19" t="s">
        <v>35</v>
      </c>
      <c s="23" t="s">
        <v>346</v>
      </c>
      <c s="23" t="s">
        <v>347</v>
      </c>
      <c s="19" t="s">
        <v>48</v>
      </c>
      <c s="24" t="s">
        <v>348</v>
      </c>
      <c s="25" t="s">
        <v>80</v>
      </c>
      <c s="26">
        <v>130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25.5">
      <c r="A187" s="28" t="s">
        <v>39</v>
      </c>
      <c r="E187" s="29" t="s">
        <v>349</v>
      </c>
    </row>
    <row r="188" spans="1:5" ht="63.75">
      <c r="A188" s="30" t="s">
        <v>41</v>
      </c>
      <c r="E188" s="31" t="s">
        <v>350</v>
      </c>
    </row>
    <row r="189" spans="1:5" ht="51">
      <c r="A189" t="s">
        <v>43</v>
      </c>
      <c r="E189" s="29" t="s">
        <v>351</v>
      </c>
    </row>
    <row r="190" spans="1:16" ht="12.75">
      <c r="A190" s="19" t="s">
        <v>35</v>
      </c>
      <c s="23" t="s">
        <v>352</v>
      </c>
      <c s="23" t="s">
        <v>353</v>
      </c>
      <c s="19" t="s">
        <v>48</v>
      </c>
      <c s="24" t="s">
        <v>354</v>
      </c>
      <c s="25" t="s">
        <v>80</v>
      </c>
      <c s="26">
        <v>128.625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39</v>
      </c>
      <c r="E191" s="29" t="s">
        <v>355</v>
      </c>
    </row>
    <row r="192" spans="1:5" ht="63.75">
      <c r="A192" s="30" t="s">
        <v>41</v>
      </c>
      <c r="E192" s="31" t="s">
        <v>356</v>
      </c>
    </row>
    <row r="193" spans="1:5" ht="51">
      <c r="A193" t="s">
        <v>43</v>
      </c>
      <c r="E193" s="29" t="s">
        <v>357</v>
      </c>
    </row>
    <row r="194" spans="1:16" ht="12.75">
      <c r="A194" s="19" t="s">
        <v>35</v>
      </c>
      <c s="23" t="s">
        <v>358</v>
      </c>
      <c s="23" t="s">
        <v>359</v>
      </c>
      <c s="19" t="s">
        <v>48</v>
      </c>
      <c s="24" t="s">
        <v>360</v>
      </c>
      <c s="25" t="s">
        <v>101</v>
      </c>
      <c s="26">
        <v>6.173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39</v>
      </c>
      <c r="E195" s="29" t="s">
        <v>48</v>
      </c>
    </row>
    <row r="196" spans="1:5" ht="38.25">
      <c r="A196" s="30" t="s">
        <v>41</v>
      </c>
      <c r="E196" s="31" t="s">
        <v>361</v>
      </c>
    </row>
    <row r="197" spans="1:5" ht="140.25">
      <c r="A197" t="s">
        <v>43</v>
      </c>
      <c r="E197" s="29" t="s">
        <v>362</v>
      </c>
    </row>
    <row r="198" spans="1:16" ht="12.75">
      <c r="A198" s="19" t="s">
        <v>35</v>
      </c>
      <c s="23" t="s">
        <v>363</v>
      </c>
      <c s="23" t="s">
        <v>364</v>
      </c>
      <c s="19" t="s">
        <v>48</v>
      </c>
      <c s="24" t="s">
        <v>365</v>
      </c>
      <c s="25" t="s">
        <v>101</v>
      </c>
      <c s="26">
        <v>21.99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39</v>
      </c>
      <c r="E199" s="29" t="s">
        <v>366</v>
      </c>
    </row>
    <row r="200" spans="1:5" ht="114.75">
      <c r="A200" s="30" t="s">
        <v>41</v>
      </c>
      <c r="E200" s="31" t="s">
        <v>367</v>
      </c>
    </row>
    <row r="201" spans="1:5" ht="140.25">
      <c r="A201" t="s">
        <v>43</v>
      </c>
      <c r="E201" s="29" t="s">
        <v>368</v>
      </c>
    </row>
    <row r="202" spans="1:16" ht="12.75">
      <c r="A202" s="19" t="s">
        <v>35</v>
      </c>
      <c s="23" t="s">
        <v>369</v>
      </c>
      <c s="23" t="s">
        <v>370</v>
      </c>
      <c s="19" t="s">
        <v>48</v>
      </c>
      <c s="24" t="s">
        <v>371</v>
      </c>
      <c s="25" t="s">
        <v>101</v>
      </c>
      <c s="26">
        <v>19.804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39</v>
      </c>
      <c r="E203" s="29" t="s">
        <v>366</v>
      </c>
    </row>
    <row r="204" spans="1:5" ht="102">
      <c r="A204" s="30" t="s">
        <v>41</v>
      </c>
      <c r="E204" s="31" t="s">
        <v>372</v>
      </c>
    </row>
    <row r="205" spans="1:5" ht="140.25">
      <c r="A205" t="s">
        <v>43</v>
      </c>
      <c r="E205" s="29" t="s">
        <v>362</v>
      </c>
    </row>
    <row r="206" spans="1:16" ht="12.75">
      <c r="A206" s="19" t="s">
        <v>35</v>
      </c>
      <c s="23" t="s">
        <v>373</v>
      </c>
      <c s="23" t="s">
        <v>374</v>
      </c>
      <c s="19" t="s">
        <v>19</v>
      </c>
      <c s="24" t="s">
        <v>375</v>
      </c>
      <c s="25" t="s">
        <v>80</v>
      </c>
      <c s="26">
        <v>549.75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38.25">
      <c r="A207" s="28" t="s">
        <v>39</v>
      </c>
      <c r="E207" s="29" t="s">
        <v>376</v>
      </c>
    </row>
    <row r="208" spans="1:5" ht="114.75">
      <c r="A208" s="30" t="s">
        <v>41</v>
      </c>
      <c r="E208" s="31" t="s">
        <v>377</v>
      </c>
    </row>
    <row r="209" spans="1:5" ht="25.5">
      <c r="A209" t="s">
        <v>43</v>
      </c>
      <c r="E209" s="29" t="s">
        <v>378</v>
      </c>
    </row>
    <row r="210" spans="1:16" ht="12.75">
      <c r="A210" s="19" t="s">
        <v>35</v>
      </c>
      <c s="23" t="s">
        <v>379</v>
      </c>
      <c s="23" t="s">
        <v>374</v>
      </c>
      <c s="19" t="s">
        <v>13</v>
      </c>
      <c s="24" t="s">
        <v>375</v>
      </c>
      <c s="25" t="s">
        <v>80</v>
      </c>
      <c s="26">
        <v>538.125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38.25">
      <c r="A211" s="28" t="s">
        <v>39</v>
      </c>
      <c r="E211" s="29" t="s">
        <v>380</v>
      </c>
    </row>
    <row r="212" spans="1:5" ht="114.75">
      <c r="A212" s="30" t="s">
        <v>41</v>
      </c>
      <c r="E212" s="31" t="s">
        <v>381</v>
      </c>
    </row>
    <row r="213" spans="1:5" ht="25.5">
      <c r="A213" t="s">
        <v>43</v>
      </c>
      <c r="E213" s="29" t="s">
        <v>378</v>
      </c>
    </row>
    <row r="214" spans="1:18" ht="12.75" customHeight="1">
      <c r="A214" s="5" t="s">
        <v>33</v>
      </c>
      <c s="5"/>
      <c s="34" t="s">
        <v>62</v>
      </c>
      <c s="5"/>
      <c s="21" t="s">
        <v>382</v>
      </c>
      <c s="5"/>
      <c s="5"/>
      <c s="5"/>
      <c s="35">
        <f>0+Q214</f>
      </c>
      <c r="O214">
        <f>0+R214</f>
      </c>
      <c r="Q214">
        <f>0+I215+I219+I223+I227</f>
      </c>
      <c>
        <f>0+O215+O219+O223+O227</f>
      </c>
    </row>
    <row r="215" spans="1:16" ht="25.5">
      <c r="A215" s="19" t="s">
        <v>35</v>
      </c>
      <c s="23" t="s">
        <v>383</v>
      </c>
      <c s="23" t="s">
        <v>384</v>
      </c>
      <c s="19" t="s">
        <v>48</v>
      </c>
      <c s="24" t="s">
        <v>385</v>
      </c>
      <c s="25" t="s">
        <v>80</v>
      </c>
      <c s="26">
        <v>77.95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39</v>
      </c>
      <c r="E216" s="29" t="s">
        <v>48</v>
      </c>
    </row>
    <row r="217" spans="1:5" ht="127.5">
      <c r="A217" s="30" t="s">
        <v>41</v>
      </c>
      <c r="E217" s="31" t="s">
        <v>386</v>
      </c>
    </row>
    <row r="218" spans="1:5" ht="191.25">
      <c r="A218" t="s">
        <v>43</v>
      </c>
      <c r="E218" s="29" t="s">
        <v>387</v>
      </c>
    </row>
    <row r="219" spans="1:16" ht="12.75">
      <c r="A219" s="19" t="s">
        <v>35</v>
      </c>
      <c s="23" t="s">
        <v>388</v>
      </c>
      <c s="23" t="s">
        <v>389</v>
      </c>
      <c s="19" t="s">
        <v>48</v>
      </c>
      <c s="24" t="s">
        <v>390</v>
      </c>
      <c s="25" t="s">
        <v>80</v>
      </c>
      <c s="26">
        <v>59.8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39</v>
      </c>
      <c r="E220" s="29" t="s">
        <v>391</v>
      </c>
    </row>
    <row r="221" spans="1:5" ht="51">
      <c r="A221" s="30" t="s">
        <v>41</v>
      </c>
      <c r="E221" s="31" t="s">
        <v>392</v>
      </c>
    </row>
    <row r="222" spans="1:5" ht="191.25">
      <c r="A222" t="s">
        <v>43</v>
      </c>
      <c r="E222" s="29" t="s">
        <v>387</v>
      </c>
    </row>
    <row r="223" spans="1:16" ht="12.75">
      <c r="A223" s="19" t="s">
        <v>35</v>
      </c>
      <c s="23" t="s">
        <v>393</v>
      </c>
      <c s="23" t="s">
        <v>394</v>
      </c>
      <c s="19" t="s">
        <v>48</v>
      </c>
      <c s="24" t="s">
        <v>395</v>
      </c>
      <c s="25" t="s">
        <v>80</v>
      </c>
      <c s="26">
        <v>162.81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39</v>
      </c>
      <c r="E224" s="29" t="s">
        <v>396</v>
      </c>
    </row>
    <row r="225" spans="1:5" ht="12.75">
      <c r="A225" s="30" t="s">
        <v>41</v>
      </c>
      <c r="E225" s="31" t="s">
        <v>397</v>
      </c>
    </row>
    <row r="226" spans="1:5" ht="204">
      <c r="A226" t="s">
        <v>43</v>
      </c>
      <c r="E226" s="29" t="s">
        <v>398</v>
      </c>
    </row>
    <row r="227" spans="1:16" ht="12.75">
      <c r="A227" s="19" t="s">
        <v>35</v>
      </c>
      <c s="23" t="s">
        <v>399</v>
      </c>
      <c s="23" t="s">
        <v>400</v>
      </c>
      <c s="19" t="s">
        <v>48</v>
      </c>
      <c s="24" t="s">
        <v>401</v>
      </c>
      <c s="25" t="s">
        <v>80</v>
      </c>
      <c s="26">
        <v>99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39</v>
      </c>
      <c r="E228" s="29" t="s">
        <v>48</v>
      </c>
    </row>
    <row r="229" spans="1:5" ht="12.75">
      <c r="A229" s="30" t="s">
        <v>41</v>
      </c>
      <c r="E229" s="31" t="s">
        <v>402</v>
      </c>
    </row>
    <row r="230" spans="1:5" ht="51">
      <c r="A230" t="s">
        <v>43</v>
      </c>
      <c r="E230" s="29" t="s">
        <v>403</v>
      </c>
    </row>
    <row r="231" spans="1:18" ht="12.75" customHeight="1">
      <c r="A231" s="5" t="s">
        <v>33</v>
      </c>
      <c s="5"/>
      <c s="34" t="s">
        <v>67</v>
      </c>
      <c s="5"/>
      <c s="21" t="s">
        <v>404</v>
      </c>
      <c s="5"/>
      <c s="5"/>
      <c s="5"/>
      <c s="35">
        <f>0+Q231</f>
      </c>
      <c r="O231">
        <f>0+R231</f>
      </c>
      <c r="Q231">
        <f>0+I232+I236</f>
      </c>
      <c>
        <f>0+O232+O236</f>
      </c>
    </row>
    <row r="232" spans="1:16" ht="12.75">
      <c r="A232" s="19" t="s">
        <v>35</v>
      </c>
      <c s="23" t="s">
        <v>405</v>
      </c>
      <c s="23" t="s">
        <v>406</v>
      </c>
      <c s="19" t="s">
        <v>48</v>
      </c>
      <c s="24" t="s">
        <v>407</v>
      </c>
      <c s="25" t="s">
        <v>108</v>
      </c>
      <c s="26">
        <v>3.8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25.5">
      <c r="A233" s="28" t="s">
        <v>39</v>
      </c>
      <c r="E233" s="29" t="s">
        <v>408</v>
      </c>
    </row>
    <row r="234" spans="1:5" ht="38.25">
      <c r="A234" s="30" t="s">
        <v>41</v>
      </c>
      <c r="E234" s="31" t="s">
        <v>409</v>
      </c>
    </row>
    <row r="235" spans="1:5" ht="242.25">
      <c r="A235" t="s">
        <v>43</v>
      </c>
      <c r="E235" s="29" t="s">
        <v>410</v>
      </c>
    </row>
    <row r="236" spans="1:16" ht="12.75">
      <c r="A236" s="19" t="s">
        <v>35</v>
      </c>
      <c s="23" t="s">
        <v>411</v>
      </c>
      <c s="23" t="s">
        <v>412</v>
      </c>
      <c s="19" t="s">
        <v>48</v>
      </c>
      <c s="24" t="s">
        <v>413</v>
      </c>
      <c s="25" t="s">
        <v>108</v>
      </c>
      <c s="26">
        <v>13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39</v>
      </c>
      <c r="E237" s="29" t="s">
        <v>48</v>
      </c>
    </row>
    <row r="238" spans="1:5" ht="38.25">
      <c r="A238" s="30" t="s">
        <v>41</v>
      </c>
      <c r="E238" s="31" t="s">
        <v>414</v>
      </c>
    </row>
    <row r="239" spans="1:5" ht="242.25">
      <c r="A239" t="s">
        <v>43</v>
      </c>
      <c r="E239" s="29" t="s">
        <v>410</v>
      </c>
    </row>
    <row r="240" spans="1:18" ht="12.75" customHeight="1">
      <c r="A240" s="5" t="s">
        <v>33</v>
      </c>
      <c s="5"/>
      <c s="34" t="s">
        <v>30</v>
      </c>
      <c s="5"/>
      <c s="21" t="s">
        <v>105</v>
      </c>
      <c s="5"/>
      <c s="5"/>
      <c s="5"/>
      <c s="35">
        <f>0+Q240</f>
      </c>
      <c r="O240">
        <f>0+R240</f>
      </c>
      <c r="Q240">
        <f>0+I241+I245+I249+I253+I257+I261+I265+I269+I273+I277+I281+I285+I289+I293+I297+I301+I305+I309+I313+I317</f>
      </c>
      <c>
        <f>0+O241+O245+O249+O253+O257+O261+O265+O269+O273+O277+O281+O285+O289+O293+O297+O301+O305+O309+O313+O317</f>
      </c>
    </row>
    <row r="241" spans="1:16" ht="25.5">
      <c r="A241" s="19" t="s">
        <v>35</v>
      </c>
      <c s="23" t="s">
        <v>415</v>
      </c>
      <c s="23" t="s">
        <v>416</v>
      </c>
      <c s="19" t="s">
        <v>48</v>
      </c>
      <c s="24" t="s">
        <v>417</v>
      </c>
      <c s="25" t="s">
        <v>108</v>
      </c>
      <c s="26">
        <v>88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39</v>
      </c>
      <c r="E242" s="29" t="s">
        <v>418</v>
      </c>
    </row>
    <row r="243" spans="1:5" ht="38.25">
      <c r="A243" s="30" t="s">
        <v>41</v>
      </c>
      <c r="E243" s="31" t="s">
        <v>419</v>
      </c>
    </row>
    <row r="244" spans="1:5" ht="127.5">
      <c r="A244" t="s">
        <v>43</v>
      </c>
      <c r="E244" s="29" t="s">
        <v>420</v>
      </c>
    </row>
    <row r="245" spans="1:16" ht="25.5">
      <c r="A245" s="19" t="s">
        <v>35</v>
      </c>
      <c s="23" t="s">
        <v>421</v>
      </c>
      <c s="23" t="s">
        <v>422</v>
      </c>
      <c s="19" t="s">
        <v>48</v>
      </c>
      <c s="24" t="s">
        <v>423</v>
      </c>
      <c s="25" t="s">
        <v>70</v>
      </c>
      <c s="26">
        <v>2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12.75">
      <c r="A246" s="28" t="s">
        <v>39</v>
      </c>
      <c r="E246" s="29" t="s">
        <v>48</v>
      </c>
    </row>
    <row r="247" spans="1:5" ht="12.75">
      <c r="A247" s="30" t="s">
        <v>41</v>
      </c>
      <c r="E247" s="31" t="s">
        <v>424</v>
      </c>
    </row>
    <row r="248" spans="1:5" ht="63.75">
      <c r="A248" t="s">
        <v>43</v>
      </c>
      <c r="E248" s="29" t="s">
        <v>425</v>
      </c>
    </row>
    <row r="249" spans="1:16" ht="25.5">
      <c r="A249" s="19" t="s">
        <v>35</v>
      </c>
      <c s="23" t="s">
        <v>426</v>
      </c>
      <c s="23" t="s">
        <v>427</v>
      </c>
      <c s="19" t="s">
        <v>48</v>
      </c>
      <c s="24" t="s">
        <v>428</v>
      </c>
      <c s="25" t="s">
        <v>70</v>
      </c>
      <c s="26">
        <v>2</v>
      </c>
      <c s="27">
        <v>0</v>
      </c>
      <c s="27">
        <f>ROUND(ROUND(H249,2)*ROUND(G249,3),2)</f>
      </c>
      <c r="O249">
        <f>(I249*21)/100</f>
      </c>
      <c t="s">
        <v>13</v>
      </c>
    </row>
    <row r="250" spans="1:5" ht="25.5">
      <c r="A250" s="28" t="s">
        <v>39</v>
      </c>
      <c r="E250" s="29" t="s">
        <v>429</v>
      </c>
    </row>
    <row r="251" spans="1:5" ht="12.75">
      <c r="A251" s="30" t="s">
        <v>41</v>
      </c>
      <c r="E251" s="31" t="s">
        <v>430</v>
      </c>
    </row>
    <row r="252" spans="1:5" ht="25.5">
      <c r="A252" t="s">
        <v>43</v>
      </c>
      <c r="E252" s="29" t="s">
        <v>431</v>
      </c>
    </row>
    <row r="253" spans="1:16" ht="12.75">
      <c r="A253" s="19" t="s">
        <v>35</v>
      </c>
      <c s="23" t="s">
        <v>432</v>
      </c>
      <c s="23" t="s">
        <v>433</v>
      </c>
      <c s="19" t="s">
        <v>48</v>
      </c>
      <c s="24" t="s">
        <v>434</v>
      </c>
      <c s="25" t="s">
        <v>70</v>
      </c>
      <c s="26">
        <v>2</v>
      </c>
      <c s="27">
        <v>0</v>
      </c>
      <c s="27">
        <f>ROUND(ROUND(H253,2)*ROUND(G253,3),2)</f>
      </c>
      <c r="O253">
        <f>(I253*21)/100</f>
      </c>
      <c t="s">
        <v>13</v>
      </c>
    </row>
    <row r="254" spans="1:5" ht="12.75">
      <c r="A254" s="28" t="s">
        <v>39</v>
      </c>
      <c r="E254" s="29" t="s">
        <v>435</v>
      </c>
    </row>
    <row r="255" spans="1:5" ht="12.75">
      <c r="A255" s="30" t="s">
        <v>41</v>
      </c>
      <c r="E255" s="31" t="s">
        <v>303</v>
      </c>
    </row>
    <row r="256" spans="1:5" ht="25.5">
      <c r="A256" t="s">
        <v>43</v>
      </c>
      <c r="E256" s="29" t="s">
        <v>436</v>
      </c>
    </row>
    <row r="257" spans="1:16" ht="25.5">
      <c r="A257" s="19" t="s">
        <v>35</v>
      </c>
      <c s="23" t="s">
        <v>437</v>
      </c>
      <c s="23" t="s">
        <v>438</v>
      </c>
      <c s="19" t="s">
        <v>48</v>
      </c>
      <c s="24" t="s">
        <v>439</v>
      </c>
      <c s="25" t="s">
        <v>80</v>
      </c>
      <c s="26">
        <v>4.5</v>
      </c>
      <c s="27">
        <v>0</v>
      </c>
      <c s="27">
        <f>ROUND(ROUND(H257,2)*ROUND(G257,3),2)</f>
      </c>
      <c r="O257">
        <f>(I257*21)/100</f>
      </c>
      <c t="s">
        <v>13</v>
      </c>
    </row>
    <row r="258" spans="1:5" ht="12.75">
      <c r="A258" s="28" t="s">
        <v>39</v>
      </c>
      <c r="E258" s="29" t="s">
        <v>48</v>
      </c>
    </row>
    <row r="259" spans="1:5" ht="12.75">
      <c r="A259" s="30" t="s">
        <v>41</v>
      </c>
      <c r="E259" s="31" t="s">
        <v>440</v>
      </c>
    </row>
    <row r="260" spans="1:5" ht="38.25">
      <c r="A260" t="s">
        <v>43</v>
      </c>
      <c r="E260" s="29" t="s">
        <v>441</v>
      </c>
    </row>
    <row r="261" spans="1:16" ht="25.5">
      <c r="A261" s="19" t="s">
        <v>35</v>
      </c>
      <c s="23" t="s">
        <v>442</v>
      </c>
      <c s="23" t="s">
        <v>443</v>
      </c>
      <c s="19" t="s">
        <v>48</v>
      </c>
      <c s="24" t="s">
        <v>444</v>
      </c>
      <c s="25" t="s">
        <v>80</v>
      </c>
      <c s="26">
        <v>4.5</v>
      </c>
      <c s="27">
        <v>0</v>
      </c>
      <c s="27">
        <f>ROUND(ROUND(H261,2)*ROUND(G261,3),2)</f>
      </c>
      <c r="O261">
        <f>(I261*21)/100</f>
      </c>
      <c t="s">
        <v>13</v>
      </c>
    </row>
    <row r="262" spans="1:5" ht="12.75">
      <c r="A262" s="28" t="s">
        <v>39</v>
      </c>
      <c r="E262" s="29" t="s">
        <v>48</v>
      </c>
    </row>
    <row r="263" spans="1:5" ht="12.75">
      <c r="A263" s="30" t="s">
        <v>41</v>
      </c>
      <c r="E263" s="31" t="s">
        <v>445</v>
      </c>
    </row>
    <row r="264" spans="1:5" ht="38.25">
      <c r="A264" t="s">
        <v>43</v>
      </c>
      <c r="E264" s="29" t="s">
        <v>441</v>
      </c>
    </row>
    <row r="265" spans="1:16" ht="12.75">
      <c r="A265" s="19" t="s">
        <v>35</v>
      </c>
      <c s="23" t="s">
        <v>446</v>
      </c>
      <c s="23" t="s">
        <v>447</v>
      </c>
      <c s="19" t="s">
        <v>48</v>
      </c>
      <c s="24" t="s">
        <v>448</v>
      </c>
      <c s="25" t="s">
        <v>108</v>
      </c>
      <c s="26">
        <v>60.7</v>
      </c>
      <c s="27">
        <v>0</v>
      </c>
      <c s="27">
        <f>ROUND(ROUND(H265,2)*ROUND(G265,3),2)</f>
      </c>
      <c r="O265">
        <f>(I265*21)/100</f>
      </c>
      <c t="s">
        <v>13</v>
      </c>
    </row>
    <row r="266" spans="1:5" ht="12.75">
      <c r="A266" s="28" t="s">
        <v>39</v>
      </c>
      <c r="E266" s="29" t="s">
        <v>449</v>
      </c>
    </row>
    <row r="267" spans="1:5" ht="114.75">
      <c r="A267" s="30" t="s">
        <v>41</v>
      </c>
      <c r="E267" s="31" t="s">
        <v>450</v>
      </c>
    </row>
    <row r="268" spans="1:5" ht="51">
      <c r="A268" t="s">
        <v>43</v>
      </c>
      <c r="E268" s="29" t="s">
        <v>451</v>
      </c>
    </row>
    <row r="269" spans="1:16" ht="12.75">
      <c r="A269" s="19" t="s">
        <v>35</v>
      </c>
      <c s="23" t="s">
        <v>452</v>
      </c>
      <c s="23" t="s">
        <v>453</v>
      </c>
      <c s="19" t="s">
        <v>48</v>
      </c>
      <c s="24" t="s">
        <v>454</v>
      </c>
      <c s="25" t="s">
        <v>108</v>
      </c>
      <c s="26">
        <v>12</v>
      </c>
      <c s="27">
        <v>0</v>
      </c>
      <c s="27">
        <f>ROUND(ROUND(H269,2)*ROUND(G269,3),2)</f>
      </c>
      <c r="O269">
        <f>(I269*21)/100</f>
      </c>
      <c t="s">
        <v>13</v>
      </c>
    </row>
    <row r="270" spans="1:5" ht="12.75">
      <c r="A270" s="28" t="s">
        <v>39</v>
      </c>
      <c r="E270" s="29" t="s">
        <v>449</v>
      </c>
    </row>
    <row r="271" spans="1:5" ht="38.25">
      <c r="A271" s="30" t="s">
        <v>41</v>
      </c>
      <c r="E271" s="31" t="s">
        <v>455</v>
      </c>
    </row>
    <row r="272" spans="1:5" ht="51">
      <c r="A272" t="s">
        <v>43</v>
      </c>
      <c r="E272" s="29" t="s">
        <v>451</v>
      </c>
    </row>
    <row r="273" spans="1:16" ht="12.75">
      <c r="A273" s="19" t="s">
        <v>35</v>
      </c>
      <c s="23" t="s">
        <v>456</v>
      </c>
      <c s="23" t="s">
        <v>119</v>
      </c>
      <c s="19" t="s">
        <v>48</v>
      </c>
      <c s="24" t="s">
        <v>120</v>
      </c>
      <c s="25" t="s">
        <v>108</v>
      </c>
      <c s="26">
        <v>192.6</v>
      </c>
      <c s="27">
        <v>0</v>
      </c>
      <c s="27">
        <f>ROUND(ROUND(H273,2)*ROUND(G273,3),2)</f>
      </c>
      <c r="O273">
        <f>(I273*21)/100</f>
      </c>
      <c t="s">
        <v>13</v>
      </c>
    </row>
    <row r="274" spans="1:5" ht="12.75">
      <c r="A274" s="28" t="s">
        <v>39</v>
      </c>
      <c r="E274" s="29" t="s">
        <v>457</v>
      </c>
    </row>
    <row r="275" spans="1:5" ht="178.5">
      <c r="A275" s="30" t="s">
        <v>41</v>
      </c>
      <c r="E275" s="31" t="s">
        <v>458</v>
      </c>
    </row>
    <row r="276" spans="1:5" ht="25.5">
      <c r="A276" t="s">
        <v>43</v>
      </c>
      <c r="E276" s="29" t="s">
        <v>122</v>
      </c>
    </row>
    <row r="277" spans="1:16" ht="12.75">
      <c r="A277" s="19" t="s">
        <v>35</v>
      </c>
      <c s="23" t="s">
        <v>459</v>
      </c>
      <c s="23" t="s">
        <v>460</v>
      </c>
      <c s="19" t="s">
        <v>19</v>
      </c>
      <c s="24" t="s">
        <v>461</v>
      </c>
      <c s="25" t="s">
        <v>108</v>
      </c>
      <c s="26">
        <v>31.25</v>
      </c>
      <c s="27">
        <v>0</v>
      </c>
      <c s="27">
        <f>ROUND(ROUND(H277,2)*ROUND(G277,3),2)</f>
      </c>
      <c r="O277">
        <f>(I277*21)/100</f>
      </c>
      <c t="s">
        <v>13</v>
      </c>
    </row>
    <row r="278" spans="1:5" ht="25.5">
      <c r="A278" s="28" t="s">
        <v>39</v>
      </c>
      <c r="E278" s="29" t="s">
        <v>462</v>
      </c>
    </row>
    <row r="279" spans="1:5" ht="89.25">
      <c r="A279" s="30" t="s">
        <v>41</v>
      </c>
      <c r="E279" s="31" t="s">
        <v>463</v>
      </c>
    </row>
    <row r="280" spans="1:5" ht="38.25">
      <c r="A280" t="s">
        <v>43</v>
      </c>
      <c r="E280" s="29" t="s">
        <v>464</v>
      </c>
    </row>
    <row r="281" spans="1:16" ht="12.75">
      <c r="A281" s="19" t="s">
        <v>35</v>
      </c>
      <c s="23" t="s">
        <v>465</v>
      </c>
      <c s="23" t="s">
        <v>460</v>
      </c>
      <c s="19" t="s">
        <v>13</v>
      </c>
      <c s="24" t="s">
        <v>461</v>
      </c>
      <c s="25" t="s">
        <v>108</v>
      </c>
      <c s="26">
        <v>141.85</v>
      </c>
      <c s="27">
        <v>0</v>
      </c>
      <c s="27">
        <f>ROUND(ROUND(H281,2)*ROUND(G281,3),2)</f>
      </c>
      <c r="O281">
        <f>(I281*21)/100</f>
      </c>
      <c t="s">
        <v>13</v>
      </c>
    </row>
    <row r="282" spans="1:5" ht="25.5">
      <c r="A282" s="28" t="s">
        <v>39</v>
      </c>
      <c r="E282" s="29" t="s">
        <v>466</v>
      </c>
    </row>
    <row r="283" spans="1:5" ht="102">
      <c r="A283" s="30" t="s">
        <v>41</v>
      </c>
      <c r="E283" s="31" t="s">
        <v>467</v>
      </c>
    </row>
    <row r="284" spans="1:5" ht="38.25">
      <c r="A284" t="s">
        <v>43</v>
      </c>
      <c r="E284" s="29" t="s">
        <v>464</v>
      </c>
    </row>
    <row r="285" spans="1:16" ht="12.75">
      <c r="A285" s="19" t="s">
        <v>35</v>
      </c>
      <c s="23" t="s">
        <v>468</v>
      </c>
      <c s="23" t="s">
        <v>469</v>
      </c>
      <c s="19" t="s">
        <v>48</v>
      </c>
      <c s="24" t="s">
        <v>470</v>
      </c>
      <c s="25" t="s">
        <v>108</v>
      </c>
      <c s="26">
        <v>8</v>
      </c>
      <c s="27">
        <v>0</v>
      </c>
      <c s="27">
        <f>ROUND(ROUND(H285,2)*ROUND(G285,3),2)</f>
      </c>
      <c r="O285">
        <f>(I285*21)/100</f>
      </c>
      <c t="s">
        <v>13</v>
      </c>
    </row>
    <row r="286" spans="1:5" ht="38.25">
      <c r="A286" s="28" t="s">
        <v>39</v>
      </c>
      <c r="E286" s="29" t="s">
        <v>471</v>
      </c>
    </row>
    <row r="287" spans="1:5" ht="12.75">
      <c r="A287" s="30" t="s">
        <v>41</v>
      </c>
      <c r="E287" s="31" t="s">
        <v>472</v>
      </c>
    </row>
    <row r="288" spans="1:5" ht="280.5">
      <c r="A288" t="s">
        <v>43</v>
      </c>
      <c r="E288" s="29" t="s">
        <v>473</v>
      </c>
    </row>
    <row r="289" spans="1:16" ht="12.75">
      <c r="A289" s="19" t="s">
        <v>35</v>
      </c>
      <c s="23" t="s">
        <v>474</v>
      </c>
      <c s="23" t="s">
        <v>475</v>
      </c>
      <c s="19" t="s">
        <v>48</v>
      </c>
      <c s="24" t="s">
        <v>476</v>
      </c>
      <c s="25" t="s">
        <v>108</v>
      </c>
      <c s="26">
        <v>8</v>
      </c>
      <c s="27">
        <v>0</v>
      </c>
      <c s="27">
        <f>ROUND(ROUND(H289,2)*ROUND(G289,3),2)</f>
      </c>
      <c r="O289">
        <f>(I289*21)/100</f>
      </c>
      <c t="s">
        <v>13</v>
      </c>
    </row>
    <row r="290" spans="1:5" ht="12.75">
      <c r="A290" s="28" t="s">
        <v>39</v>
      </c>
      <c r="E290" s="29" t="s">
        <v>477</v>
      </c>
    </row>
    <row r="291" spans="1:5" ht="12.75">
      <c r="A291" s="30" t="s">
        <v>41</v>
      </c>
      <c r="E291" s="31" t="s">
        <v>478</v>
      </c>
    </row>
    <row r="292" spans="1:5" ht="280.5">
      <c r="A292" t="s">
        <v>43</v>
      </c>
      <c r="E292" s="29" t="s">
        <v>479</v>
      </c>
    </row>
    <row r="293" spans="1:16" ht="12.75">
      <c r="A293" s="19" t="s">
        <v>35</v>
      </c>
      <c s="23" t="s">
        <v>480</v>
      </c>
      <c s="23" t="s">
        <v>481</v>
      </c>
      <c s="19" t="s">
        <v>48</v>
      </c>
      <c s="24" t="s">
        <v>482</v>
      </c>
      <c s="25" t="s">
        <v>108</v>
      </c>
      <c s="26">
        <v>3</v>
      </c>
      <c s="27">
        <v>0</v>
      </c>
      <c s="27">
        <f>ROUND(ROUND(H293,2)*ROUND(G293,3),2)</f>
      </c>
      <c r="O293">
        <f>(I293*21)/100</f>
      </c>
      <c t="s">
        <v>13</v>
      </c>
    </row>
    <row r="294" spans="1:5" ht="12.75">
      <c r="A294" s="28" t="s">
        <v>39</v>
      </c>
      <c r="E294" s="29" t="s">
        <v>483</v>
      </c>
    </row>
    <row r="295" spans="1:5" ht="12.75">
      <c r="A295" s="30" t="s">
        <v>41</v>
      </c>
      <c r="E295" s="31" t="s">
        <v>484</v>
      </c>
    </row>
    <row r="296" spans="1:5" ht="89.25">
      <c r="A296" t="s">
        <v>43</v>
      </c>
      <c r="E296" s="29" t="s">
        <v>485</v>
      </c>
    </row>
    <row r="297" spans="1:16" ht="12.75">
      <c r="A297" s="19" t="s">
        <v>35</v>
      </c>
      <c s="23" t="s">
        <v>486</v>
      </c>
      <c s="23" t="s">
        <v>487</v>
      </c>
      <c s="19" t="s">
        <v>280</v>
      </c>
      <c s="24" t="s">
        <v>488</v>
      </c>
      <c s="25" t="s">
        <v>489</v>
      </c>
      <c s="26">
        <v>1</v>
      </c>
      <c s="27">
        <v>0</v>
      </c>
      <c s="27">
        <f>ROUND(ROUND(H297,2)*ROUND(G297,3),2)</f>
      </c>
      <c r="O297">
        <f>(I297*21)/100</f>
      </c>
      <c t="s">
        <v>13</v>
      </c>
    </row>
    <row r="298" spans="1:5" ht="51">
      <c r="A298" s="28" t="s">
        <v>39</v>
      </c>
      <c r="E298" s="29" t="s">
        <v>490</v>
      </c>
    </row>
    <row r="299" spans="1:5" ht="12.75">
      <c r="A299" s="30" t="s">
        <v>41</v>
      </c>
      <c r="E299" s="31" t="s">
        <v>46</v>
      </c>
    </row>
    <row r="300" spans="1:5" ht="229.5">
      <c r="A300" t="s">
        <v>43</v>
      </c>
      <c r="E300" s="29" t="s">
        <v>491</v>
      </c>
    </row>
    <row r="301" spans="1:16" ht="12.75">
      <c r="A301" s="19" t="s">
        <v>35</v>
      </c>
      <c s="23" t="s">
        <v>492</v>
      </c>
      <c s="23" t="s">
        <v>493</v>
      </c>
      <c s="19" t="s">
        <v>280</v>
      </c>
      <c s="24" t="s">
        <v>494</v>
      </c>
      <c s="25" t="s">
        <v>489</v>
      </c>
      <c s="26">
        <v>2</v>
      </c>
      <c s="27">
        <v>0</v>
      </c>
      <c s="27">
        <f>ROUND(ROUND(H301,2)*ROUND(G301,3),2)</f>
      </c>
      <c r="O301">
        <f>(I301*21)/100</f>
      </c>
      <c t="s">
        <v>13</v>
      </c>
    </row>
    <row r="302" spans="1:5" ht="12.75">
      <c r="A302" s="28" t="s">
        <v>39</v>
      </c>
      <c r="E302" s="29" t="s">
        <v>495</v>
      </c>
    </row>
    <row r="303" spans="1:5" ht="38.25">
      <c r="A303" s="30" t="s">
        <v>41</v>
      </c>
      <c r="E303" s="31" t="s">
        <v>496</v>
      </c>
    </row>
    <row r="304" spans="1:5" ht="38.25">
      <c r="A304" t="s">
        <v>43</v>
      </c>
      <c r="E304" s="29" t="s">
        <v>497</v>
      </c>
    </row>
    <row r="305" spans="1:16" ht="12.75">
      <c r="A305" s="19" t="s">
        <v>35</v>
      </c>
      <c s="23" t="s">
        <v>498</v>
      </c>
      <c s="23" t="s">
        <v>499</v>
      </c>
      <c s="19" t="s">
        <v>48</v>
      </c>
      <c s="24" t="s">
        <v>500</v>
      </c>
      <c s="25" t="s">
        <v>501</v>
      </c>
      <c s="26">
        <v>42.39</v>
      </c>
      <c s="27">
        <v>0</v>
      </c>
      <c s="27">
        <f>ROUND(ROUND(H305,2)*ROUND(G305,3),2)</f>
      </c>
      <c r="O305">
        <f>(I305*21)/100</f>
      </c>
      <c t="s">
        <v>13</v>
      </c>
    </row>
    <row r="306" spans="1:5" ht="12.75">
      <c r="A306" s="28" t="s">
        <v>39</v>
      </c>
      <c r="E306" s="29" t="s">
        <v>502</v>
      </c>
    </row>
    <row r="307" spans="1:5" ht="51">
      <c r="A307" s="30" t="s">
        <v>41</v>
      </c>
      <c r="E307" s="31" t="s">
        <v>503</v>
      </c>
    </row>
    <row r="308" spans="1:5" ht="357">
      <c r="A308" t="s">
        <v>43</v>
      </c>
      <c r="E308" s="29" t="s">
        <v>504</v>
      </c>
    </row>
    <row r="309" spans="1:16" ht="12.75">
      <c r="A309" s="19" t="s">
        <v>35</v>
      </c>
      <c s="23" t="s">
        <v>505</v>
      </c>
      <c s="23" t="s">
        <v>506</v>
      </c>
      <c s="19" t="s">
        <v>48</v>
      </c>
      <c s="24" t="s">
        <v>507</v>
      </c>
      <c s="25" t="s">
        <v>70</v>
      </c>
      <c s="26">
        <v>11</v>
      </c>
      <c s="27">
        <v>0</v>
      </c>
      <c s="27">
        <f>ROUND(ROUND(H309,2)*ROUND(G309,3),2)</f>
      </c>
      <c r="O309">
        <f>(I309*21)/100</f>
      </c>
      <c t="s">
        <v>13</v>
      </c>
    </row>
    <row r="310" spans="1:5" ht="12.75">
      <c r="A310" s="28" t="s">
        <v>39</v>
      </c>
      <c r="E310" s="29" t="s">
        <v>502</v>
      </c>
    </row>
    <row r="311" spans="1:5" ht="12.75">
      <c r="A311" s="30" t="s">
        <v>41</v>
      </c>
      <c r="E311" s="31" t="s">
        <v>508</v>
      </c>
    </row>
    <row r="312" spans="1:5" ht="267.75">
      <c r="A312" t="s">
        <v>43</v>
      </c>
      <c r="E312" s="29" t="s">
        <v>509</v>
      </c>
    </row>
    <row r="313" spans="1:16" ht="12.75">
      <c r="A313" s="19" t="s">
        <v>35</v>
      </c>
      <c s="23" t="s">
        <v>510</v>
      </c>
      <c s="23" t="s">
        <v>511</v>
      </c>
      <c s="19" t="s">
        <v>48</v>
      </c>
      <c s="24" t="s">
        <v>512</v>
      </c>
      <c s="25" t="s">
        <v>70</v>
      </c>
      <c s="26">
        <v>10</v>
      </c>
      <c s="27">
        <v>0</v>
      </c>
      <c s="27">
        <f>ROUND(ROUND(H313,2)*ROUND(G313,3),2)</f>
      </c>
      <c r="O313">
        <f>(I313*0)/100</f>
      </c>
      <c t="s">
        <v>17</v>
      </c>
    </row>
    <row r="314" spans="1:5" ht="38.25">
      <c r="A314" s="28" t="s">
        <v>39</v>
      </c>
      <c r="E314" s="29" t="s">
        <v>513</v>
      </c>
    </row>
    <row r="315" spans="1:5" ht="12.75">
      <c r="A315" s="30" t="s">
        <v>41</v>
      </c>
      <c r="E315" s="31" t="s">
        <v>514</v>
      </c>
    </row>
    <row r="316" spans="1:5" ht="140.25">
      <c r="A316" t="s">
        <v>43</v>
      </c>
      <c r="E316" s="29" t="s">
        <v>515</v>
      </c>
    </row>
    <row r="317" spans="1:16" ht="12.75">
      <c r="A317" s="19" t="s">
        <v>35</v>
      </c>
      <c s="23" t="s">
        <v>516</v>
      </c>
      <c s="23" t="s">
        <v>517</v>
      </c>
      <c s="19" t="s">
        <v>48</v>
      </c>
      <c s="24" t="s">
        <v>518</v>
      </c>
      <c s="25" t="s">
        <v>70</v>
      </c>
      <c s="26">
        <v>2</v>
      </c>
      <c s="27">
        <v>0</v>
      </c>
      <c s="27">
        <f>ROUND(ROUND(H317,2)*ROUND(G317,3),2)</f>
      </c>
      <c r="O317">
        <f>(I317*0)/100</f>
      </c>
      <c t="s">
        <v>17</v>
      </c>
    </row>
    <row r="318" spans="1:5" ht="12.75">
      <c r="A318" s="28" t="s">
        <v>39</v>
      </c>
      <c r="E318" s="29" t="s">
        <v>48</v>
      </c>
    </row>
    <row r="319" spans="1:5" ht="12.75">
      <c r="A319" s="30" t="s">
        <v>41</v>
      </c>
      <c r="E319" s="31" t="s">
        <v>519</v>
      </c>
    </row>
    <row r="320" spans="1:5" ht="25.5">
      <c r="A320" t="s">
        <v>43</v>
      </c>
      <c r="E320" s="29" t="s">
        <v>520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521</v>
      </c>
      <c s="36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521</v>
      </c>
      <c s="5"/>
      <c s="14" t="s">
        <v>522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523</v>
      </c>
      <c s="19" t="s">
        <v>48</v>
      </c>
      <c s="24" t="s">
        <v>524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39</v>
      </c>
      <c r="E10" s="29" t="s">
        <v>525</v>
      </c>
    </row>
    <row r="11" spans="1:5" ht="12.75">
      <c r="A11" s="30" t="s">
        <v>41</v>
      </c>
      <c r="E11" s="31" t="s">
        <v>46</v>
      </c>
    </row>
    <row r="12" spans="1:5" ht="12.75">
      <c r="A12" t="s">
        <v>43</v>
      </c>
      <c r="E12" s="29" t="s">
        <v>44</v>
      </c>
    </row>
    <row r="13" spans="1:18" ht="12.75" customHeight="1">
      <c r="A13" s="5" t="s">
        <v>33</v>
      </c>
      <c s="5"/>
      <c s="34" t="s">
        <v>30</v>
      </c>
      <c s="5"/>
      <c s="21" t="s">
        <v>105</v>
      </c>
      <c s="5"/>
      <c s="5"/>
      <c s="5"/>
      <c s="35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526</v>
      </c>
      <c s="19" t="s">
        <v>48</v>
      </c>
      <c s="24" t="s">
        <v>527</v>
      </c>
      <c s="25" t="s">
        <v>70</v>
      </c>
      <c s="26">
        <v>33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39</v>
      </c>
      <c r="E15" s="29" t="s">
        <v>528</v>
      </c>
    </row>
    <row r="16" spans="1:5" ht="153">
      <c r="A16" s="30" t="s">
        <v>41</v>
      </c>
      <c r="E16" s="31" t="s">
        <v>529</v>
      </c>
    </row>
    <row r="17" spans="1:5" ht="63.75">
      <c r="A17" t="s">
        <v>43</v>
      </c>
      <c r="E17" s="29" t="s">
        <v>530</v>
      </c>
    </row>
    <row r="18" spans="1:16" ht="12.75">
      <c r="A18" s="19" t="s">
        <v>35</v>
      </c>
      <c s="23" t="s">
        <v>12</v>
      </c>
      <c s="23" t="s">
        <v>531</v>
      </c>
      <c s="19" t="s">
        <v>48</v>
      </c>
      <c s="24" t="s">
        <v>532</v>
      </c>
      <c s="25" t="s">
        <v>70</v>
      </c>
      <c s="26">
        <v>33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39</v>
      </c>
      <c r="E19" s="29" t="s">
        <v>528</v>
      </c>
    </row>
    <row r="20" spans="1:5" ht="153">
      <c r="A20" s="30" t="s">
        <v>41</v>
      </c>
      <c r="E20" s="31" t="s">
        <v>529</v>
      </c>
    </row>
    <row r="21" spans="1:5" ht="25.5">
      <c r="A21" t="s">
        <v>43</v>
      </c>
      <c r="E21" s="29" t="s">
        <v>533</v>
      </c>
    </row>
    <row r="22" spans="1:16" ht="12.75">
      <c r="A22" s="19" t="s">
        <v>35</v>
      </c>
      <c s="23" t="s">
        <v>23</v>
      </c>
      <c s="23" t="s">
        <v>534</v>
      </c>
      <c s="19" t="s">
        <v>48</v>
      </c>
      <c s="24" t="s">
        <v>535</v>
      </c>
      <c s="25" t="s">
        <v>70</v>
      </c>
      <c s="26">
        <v>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39</v>
      </c>
      <c r="E23" s="29" t="s">
        <v>528</v>
      </c>
    </row>
    <row r="24" spans="1:5" ht="12.75">
      <c r="A24" s="30" t="s">
        <v>41</v>
      </c>
      <c r="E24" s="31" t="s">
        <v>536</v>
      </c>
    </row>
    <row r="25" spans="1:5" ht="63.75">
      <c r="A25" t="s">
        <v>43</v>
      </c>
      <c r="E25" s="29" t="s">
        <v>530</v>
      </c>
    </row>
    <row r="26" spans="1:16" ht="12.75">
      <c r="A26" s="19" t="s">
        <v>35</v>
      </c>
      <c s="23" t="s">
        <v>25</v>
      </c>
      <c s="23" t="s">
        <v>537</v>
      </c>
      <c s="19" t="s">
        <v>48</v>
      </c>
      <c s="24" t="s">
        <v>538</v>
      </c>
      <c s="25" t="s">
        <v>70</v>
      </c>
      <c s="26">
        <v>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39</v>
      </c>
      <c r="E27" s="29" t="s">
        <v>528</v>
      </c>
    </row>
    <row r="28" spans="1:5" ht="12.75">
      <c r="A28" s="30" t="s">
        <v>41</v>
      </c>
      <c r="E28" s="31" t="s">
        <v>536</v>
      </c>
    </row>
    <row r="29" spans="1:5" ht="25.5">
      <c r="A29" t="s">
        <v>43</v>
      </c>
      <c r="E29" s="29" t="s">
        <v>533</v>
      </c>
    </row>
    <row r="30" spans="1:16" ht="12.75">
      <c r="A30" s="19" t="s">
        <v>35</v>
      </c>
      <c s="23" t="s">
        <v>27</v>
      </c>
      <c s="23" t="s">
        <v>539</v>
      </c>
      <c s="19" t="s">
        <v>48</v>
      </c>
      <c s="24" t="s">
        <v>540</v>
      </c>
      <c s="25" t="s">
        <v>70</v>
      </c>
      <c s="26">
        <v>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39</v>
      </c>
      <c r="E31" s="29" t="s">
        <v>528</v>
      </c>
    </row>
    <row r="32" spans="1:5" ht="12.75">
      <c r="A32" s="30" t="s">
        <v>41</v>
      </c>
      <c r="E32" s="31" t="s">
        <v>541</v>
      </c>
    </row>
    <row r="33" spans="1:5" ht="76.5">
      <c r="A33" t="s">
        <v>43</v>
      </c>
      <c r="E33" s="29" t="s">
        <v>542</v>
      </c>
    </row>
    <row r="34" spans="1:16" ht="12.75">
      <c r="A34" s="19" t="s">
        <v>35</v>
      </c>
      <c s="23" t="s">
        <v>62</v>
      </c>
      <c s="23" t="s">
        <v>543</v>
      </c>
      <c s="19" t="s">
        <v>48</v>
      </c>
      <c s="24" t="s">
        <v>544</v>
      </c>
      <c s="25" t="s">
        <v>70</v>
      </c>
      <c s="26">
        <v>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39</v>
      </c>
      <c r="E35" s="29" t="s">
        <v>528</v>
      </c>
    </row>
    <row r="36" spans="1:5" ht="12.75">
      <c r="A36" s="30" t="s">
        <v>41</v>
      </c>
      <c r="E36" s="31" t="s">
        <v>541</v>
      </c>
    </row>
    <row r="37" spans="1:5" ht="25.5">
      <c r="A37" t="s">
        <v>43</v>
      </c>
      <c r="E37" s="29" t="s">
        <v>545</v>
      </c>
    </row>
    <row r="38" spans="1:16" ht="12.75">
      <c r="A38" s="19" t="s">
        <v>35</v>
      </c>
      <c s="23" t="s">
        <v>67</v>
      </c>
      <c s="23" t="s">
        <v>546</v>
      </c>
      <c s="19" t="s">
        <v>48</v>
      </c>
      <c s="24" t="s">
        <v>547</v>
      </c>
      <c s="25" t="s">
        <v>38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39</v>
      </c>
      <c r="E39" s="29" t="s">
        <v>528</v>
      </c>
    </row>
    <row r="40" spans="1:5" ht="12.75">
      <c r="A40" s="30" t="s">
        <v>41</v>
      </c>
      <c r="E40" s="31" t="s">
        <v>548</v>
      </c>
    </row>
    <row r="41" spans="1:5" ht="25.5">
      <c r="A41" t="s">
        <v>43</v>
      </c>
      <c r="E41" s="29" t="s">
        <v>549</v>
      </c>
    </row>
    <row r="42" spans="1:16" ht="12.75">
      <c r="A42" s="19" t="s">
        <v>35</v>
      </c>
      <c s="23" t="s">
        <v>30</v>
      </c>
      <c s="23" t="s">
        <v>550</v>
      </c>
      <c s="19" t="s">
        <v>48</v>
      </c>
      <c s="24" t="s">
        <v>551</v>
      </c>
      <c s="25" t="s">
        <v>38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39</v>
      </c>
      <c r="E43" s="29" t="s">
        <v>528</v>
      </c>
    </row>
    <row r="44" spans="1:5" ht="12.75">
      <c r="A44" s="30" t="s">
        <v>41</v>
      </c>
      <c r="E44" s="31" t="s">
        <v>552</v>
      </c>
    </row>
    <row r="45" spans="1:5" ht="25.5">
      <c r="A45" t="s">
        <v>43</v>
      </c>
      <c r="E45" s="29" t="s">
        <v>549</v>
      </c>
    </row>
    <row r="46" spans="1:16" ht="12.75">
      <c r="A46" s="19" t="s">
        <v>35</v>
      </c>
      <c s="23" t="s">
        <v>32</v>
      </c>
      <c s="23" t="s">
        <v>553</v>
      </c>
      <c s="19" t="s">
        <v>48</v>
      </c>
      <c s="24" t="s">
        <v>554</v>
      </c>
      <c s="25" t="s">
        <v>38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528</v>
      </c>
    </row>
    <row r="48" spans="1:5" ht="12.75">
      <c r="A48" s="30" t="s">
        <v>41</v>
      </c>
      <c r="E48" s="31" t="s">
        <v>519</v>
      </c>
    </row>
    <row r="49" spans="1:5" ht="25.5">
      <c r="A49" t="s">
        <v>43</v>
      </c>
      <c r="E49" s="29" t="s">
        <v>555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